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7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weich\Desktop\新增資料夾 (6)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工作表4" sheetId="8" state="hidden" r:id="rId8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4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<sst xmlns="http://schemas.openxmlformats.org/spreadsheetml/2006/main" count="397" uniqueCount="299">
  <si>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</si>
  <si>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</si>
  <si>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</si>
  <si>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</si>
  <si>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</si>
  <si>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</si>
  <si>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</si>
  <si>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</si>
  <si>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</si>
  <si>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</si>
  <si>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</si>
  <si>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</si>
  <si>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</si>
  <si>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</si>
  <si>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</si>
  <si>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</si>
  <si>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</si>
  <si>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</si>
  <si>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</si>
  <si>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</si>
  <si>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</si>
  <si>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</si>
  <si>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</si>
  <si>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</si>
  <si>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</si>
  <si>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</si>
  <si>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</si>
  <si>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</si>
  <si>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</si>
  <si>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</si>
  <si>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</si>
  <si>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</si>
  <si>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</si>
  <si>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</si>
  <si>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</si>
  <si>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</si>
  <si>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</si>
  <si>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</si>
  <si>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</si>
  <si>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</si>
  <si>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</si>
  <si>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</si>
  <si>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</si>
  <si>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</si>
  <si>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</si>
  <si>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</si>
  <si>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</si>
  <si>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</si>
  <si>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</si>
  <si>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</si>
  <si>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</si>
  <si>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</si>
  <si>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</si>
  <si>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</si>
  <si>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</si>
  <si>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</si>
  <si>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</si>
  <si>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</si>
  <si>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</si>
  <si>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</si>
  <si>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</si>
  <si>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</si>
  <si>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</si>
  <si>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</si>
  <si>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</si>
  <si>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</si>
  <si>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</si>
  <si>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</si>
  <si>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</si>
  <si>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</si>
  <si>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</si>
  <si>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</si>
  <si>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</si>
  <si>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</si>
  <si>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</si>
  <si>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</si>
  <si>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</si>
  <si>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</si>
  <si>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</si>
  <si>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</si>
  <si>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</si>
  <si>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</si>
  <si>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</si>
  <si>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</si>
  <si>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</si>
  <si>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</si>
  <si>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</si>
  <si>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</si>
  <si>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</si>
  <si>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</si>
  <si>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</si>
  <si>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</si>
  <si>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</si>
  <si>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</si>
  <si>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</si>
  <si>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</si>
  <si>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</si>
  <si>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</si>
  <si>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</si>
  <si>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</si>
  <si>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</si>
  <si>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</si>
  <si>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</si>
  <si>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</si>
  <si>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</si>
  <si>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</si>
  <si>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</si>
  <si>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</si>
  <si>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</si>
  <si>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</si>
  <si>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</si>
  <si>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</si>
  <si>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</si>
  <si>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</si>
  <si>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</si>
  <si>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</si>
  <si>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</si>
  <si>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</si>
  <si>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</si>
  <si>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</si>
  <si>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</si>
  <si>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</si>
  <si>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</si>
  <si>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</si>
  <si>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</si>
  <si>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</si>
  <si>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</si>
  <si>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</si>
  <si>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</si>
  <si>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</si>
  <si>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</si>
  <si>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</si>
  <si>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</si>
  <si>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</si>
  <si>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</si>
  <si>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</si>
  <si>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</si>
  <si>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</si>
  <si>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</si>
  <si>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</si>
  <si>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</si>
  <si>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</si>
  <si>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</si>
  <si>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</si>
  <si>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</si>
  <si>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</si>
  <si>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</si>
  <si>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</si>
  <si>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</si>
  <si>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</si>
  <si>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</si>
  <si>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</si>
  <si>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</si>
  <si>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</si>
  <si>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</si>
  <si>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</si>
  <si>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</si>
  <si>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</si>
  <si>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</si>
  <si>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</si>
  <si>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</si>
  <si>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</si>
  <si>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</si>
  <si>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</si>
  <si>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</si>
  <si>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</si>
  <si>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</si>
  <si>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</si>
  <si>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t>未規劃</t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</si>
  <si>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</si>
  <si>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</si>
  <si>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</si>
  <si>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</si>
  <si>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t>未盤點</t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</si>
  <si>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</si>
  <si>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</si>
  <si>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</si>
  <si>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</si>
  <si>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</si>
  <si>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</si>
  <si>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</si>
  <si>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</si>
  <si>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</si>
  <si>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</si>
  <si>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</si>
  <si>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</si>
  <si>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</si>
  <si>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</si>
  <si>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</si>
  <si>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</si>
  <si>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</si>
  <si>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</si>
  <si>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</si>
  <si>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</si>
  <si>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</si>
  <si>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</si>
  <si>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</si>
  <si>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</si>
  <si>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</si>
  <si>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</si>
  <si>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</si>
  <si>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</si>
  <si>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</si>
  <si>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</si>
  <si>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</si>
  <si>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</si>
  <si>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</si>
  <si>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</si>
  <si>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</si>
  <si>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</si>
  <si>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</si>
  <si>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</si>
  <si>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</si>
  <si>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</si>
  <si>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</si>
  <si>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</si>
  <si>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</si>
  <si>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</si>
  <si>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</si>
  <si>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</si>
  <si>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</si>
  <si>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</si>
  <si>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</si>
  <si>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</si>
  <si>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</si>
  <si>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</si>
  <si>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</si>
  <si>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</si>
  <si>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</si>
  <si>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</si>
  <si>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</si>
  <si>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</si>
  <si>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</si>
  <si>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t>變頻式空壓機數量：</t>
    <phoneticPr fontId="1" type="noConversion"/>
  </si>
  <si>
    <t>仍使用傳統燈具(例：鹵素、白熾/鎢絲、水銀燈)：</t>
    <phoneticPr fontId="1" type="noConversion"/>
  </si>
  <si>
    <r>
      <t>(四)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>以上用戶，敬請檢附能源局申報資料。</t>
    </r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</si>
  <si>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</si>
  <si>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</si>
  <si>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</si>
  <si>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</si>
  <si>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</si>
  <si>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</si>
  <si>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</si>
  <si>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</si>
  <si>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</si>
  <si>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</si>
  <si>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</si>
  <si>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</si>
  <si>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</si>
  <si>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</si>
  <si>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</si>
  <si>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</si>
  <si>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t>是否盤點過廠區傳統燈具與節能燈具之使用占比：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</si>
  <si>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114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</si>
  <si>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t>南部科學園區管理局
114年度南科園區廠商
節水節能輔導委辦計畫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</si>
  <si>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</si>
  <si>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</si>
  <si>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</si>
  <si>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</si>
  <si>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</si>
  <si>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</si>
  <si>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</si>
  <si>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</si>
  <si>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</si>
  <si>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</si>
  <si>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</si>
  <si>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</si>
  <si>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</si>
  <si>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設置</t>
    </r>
    <r>
      <rPr>
        <sz val="14"/>
        <color theme="1"/>
        <rFont val="Times New Roman"/>
        <family val="1"/>
      </rPr>
      <t>ISO 50001</t>
    </r>
    <r>
      <rPr>
        <sz val="14"/>
        <color theme="1"/>
        <rFont val="標楷體"/>
        <family val="4"/>
        <charset val="136"/>
      </rPr>
      <t>能源管理系統記錄全廠用電資料：</t>
    </r>
    <phoneticPr fontId="1" type="noConversion"/>
  </si>
  <si>
    <t>(1)113年度是否因電壓驟降造成產能(或產量)、機台設備等成本損失？</t>
    <phoneticPr fontId="1" type="noConversion"/>
  </si>
  <si>
    <r>
      <t xml:space="preserve">(2)承上，113年度「受壓降影響」者，營運成本或設備有哪些損失？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</si>
  <si>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(3)114年度針對電壓驟降的預防措式，及電壓驟降發生時的應變方式？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</si>
  <si>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(4)廠務設施或生產設備是否裝設UPS不斷電系統(請盤點至113年底)：</t>
    <phoneticPr fontId="1" type="noConversion"/>
  </si>
  <si>
    <t>114年度是否規劃設置UPS不斷電系統？</t>
    <phoneticPr fontId="1" type="noConversion"/>
  </si>
  <si>
    <t>114年度是否規劃擴增緊急發電系統？</t>
    <phoneticPr fontId="1" type="noConversion"/>
  </si>
  <si>
    <t>(6)盤點至113年底，是否已設置儲能系統？</t>
    <phoneticPr fontId="1" type="noConversion"/>
  </si>
  <si>
    <t>114年度是否規劃設置儲能系統？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</si>
  <si>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</si>
  <si>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114年度是否評估設置電動自用小客車之充電樁？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</si>
  <si>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</si>
  <si>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</si>
  <si>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111至113年是否逐年汰換</t>
    </r>
    <r>
      <rPr>
        <sz val="14"/>
        <color rgb="FFFF0000"/>
        <rFont val="標楷體"/>
        <family val="4"/>
        <charset val="136"/>
      </rPr>
      <t>非LED型</t>
    </r>
    <r>
      <rPr>
        <sz val="14"/>
        <color theme="1"/>
        <rFont val="標楷體"/>
        <family val="4"/>
        <charset val="136"/>
      </rPr>
      <t>防爆燈具：</t>
    </r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</si>
  <si>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</si>
  <si>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</si>
  <si>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(5)發電設備設置現況(請盤點至113年底)：</t>
    <phoneticPr fontId="1" type="noConversion"/>
  </si>
  <si>
    <t>供電用途：</t>
    <phoneticPr fontId="1" type="noConversion"/>
  </si>
  <si>
    <t>緊急發電</t>
    <phoneticPr fontId="1" type="noConversion"/>
  </si>
  <si>
    <t>供電用途</t>
    <phoneticPr fontId="1" type="noConversion"/>
  </si>
  <si>
    <t>自用發電</t>
    <phoneticPr fontId="1" type="noConversion"/>
  </si>
  <si>
    <t>發電量：</t>
    <phoneticPr fontId="1" type="noConversion"/>
  </si>
  <si>
    <t>消防專用</t>
    <phoneticPr fontId="1" type="noConversion"/>
  </si>
  <si>
    <t>緊急發電</t>
    <phoneticPr fontId="1" type="noConversion"/>
  </si>
  <si>
    <t>緊急與消防兼用</t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</si>
  <si>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</si>
  <si>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</si>
  <si>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以下用戶】
能源使用現況調查問卷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</si>
  <si>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年度工廠平均用電量(日平均)：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</si>
  <si>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年度員工人數：</t>
    </r>
    <phoneticPr fontId="1" type="noConversion"/>
  </si>
  <si>
    <r>
      <t>敬請 撥冗填寫114年度南科園區用電調查問卷後，</t>
    </r>
    <r>
      <rPr>
        <b/>
        <u/>
        <sz val="14"/>
        <color rgb="FFFF0000"/>
        <rFont val="標楷體"/>
        <family val="4"/>
        <charset val="136"/>
      </rPr>
      <t>於2025年6月30日前以E-mail方式回覆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r>
      <rPr>
        <b/>
        <sz val="14"/>
        <color rgb="FF0070C0"/>
        <rFont val="標楷體"/>
        <family val="4"/>
        <charset val="136"/>
      </rPr>
      <t>(原收件日為2025年5月31日，展延收件日至2025年6月30日前。)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</si>
</sst>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7" fillId="0" borderId="11" xfId="0" applyFont="1" applyFill="1" applyBorder="1" applyAlignment="1" applyProtection="1">
      <alignment vertical="center" shrinkToFit="1"/>
    </xf>
    <xf numFmtId="0" fontId="27" fillId="0" borderId="5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12" xfId="0" applyFont="1" applyFill="1" applyBorder="1" applyAlignment="1" applyProtection="1">
      <alignment vertical="center" shrinkToFit="1"/>
    </xf>
    <xf numFmtId="0" fontId="27" fillId="0" borderId="6" xfId="0" applyFont="1" applyFill="1" applyBorder="1" applyAlignment="1" applyProtection="1">
      <alignment vertical="center" shrinkToFit="1"/>
    </xf>
    <xf numFmtId="0" fontId="27" fillId="0" borderId="7" xfId="0" applyFont="1" applyFill="1" applyBorder="1" applyAlignment="1" applyProtection="1">
      <alignment vertical="center" shrinkToFit="1"/>
    </xf>
    <xf numFmtId="0" fontId="30" fillId="0" borderId="14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indent="2" shrinkToFit="1"/>
    </xf>
    <xf numFmtId="0" fontId="27" fillId="0" borderId="3" xfId="0" applyFont="1" applyFill="1" applyBorder="1" applyAlignment="1" applyProtection="1">
      <alignment horizontal="center" vertical="center" shrinkToFit="1"/>
    </xf>
    <xf numFmtId="0" fontId="27" fillId="0" borderId="4" xfId="0" applyFont="1" applyFill="1" applyBorder="1" applyAlignment="1" applyProtection="1">
      <alignment horizontal="center" vertical="center" shrinkToFit="1"/>
    </xf>
    <xf numFmtId="0" fontId="29" fillId="0" borderId="9" xfId="0" applyFont="1" applyFill="1" applyBorder="1" applyAlignment="1" applyProtection="1">
      <alignment horizontal="right" vertical="center" shrinkToFit="1"/>
    </xf>
    <xf numFmtId="0" fontId="29" fillId="0" borderId="10" xfId="0" applyFont="1" applyFill="1" applyBorder="1" applyAlignment="1" applyProtection="1">
      <alignment horizontal="right" vertical="center" shrinkToFit="1"/>
    </xf>
    <xf numFmtId="0" fontId="30" fillId="0" borderId="13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center" vertical="center" shrinkToFit="1"/>
    </xf>
    <xf numFmtId="0" fontId="27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1" fillId="0" borderId="10" xfId="0" applyFont="1" applyFill="1" applyBorder="1" applyAlignment="1" applyProtection="1">
      <alignment vertical="center"/>
      <protection locked="0" hidden="1"/>
    </xf>
    <xf numFmtId="0" fontId="30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0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6" fillId="2" borderId="15" xfId="0" applyFont="1" applyFill="1" applyBorder="1" applyAlignment="1" applyProtection="1">
      <alignment horizontal="center" vertical="center" shrinkToFit="1"/>
      <protection locked="0" hidden="1"/>
    </xf>
    <xf numFmtId="0" fontId="26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29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8" fillId="0" borderId="10" xfId="0" applyFont="1" applyFill="1" applyBorder="1" applyAlignment="1" applyProtection="1">
      <alignment horizontal="left" vertical="center" shrinkToFit="1"/>
      <protection hidden="1"/>
    </xf>
    <xf numFmtId="0" fontId="34" fillId="5" borderId="1" xfId="0" applyFont="1" applyFill="1" applyBorder="1" applyAlignment="1" applyProtection="1">
      <alignment horizontal="left" vertical="center" wrapText="1" indent="4"/>
    </xf>
    <xf numFmtId="0" fontId="28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8" fillId="5" borderId="15" xfId="0" applyFont="1" applyFill="1" applyBorder="1" applyAlignment="1" applyProtection="1">
      <alignment vertical="center" wrapText="1"/>
      <protection locked="0" hidden="1"/>
    </xf>
    <xf numFmtId="0" fontId="38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9" xfId="0" applyFont="1" applyFill="1" applyBorder="1" applyAlignment="1" applyProtection="1">
      <alignment horizontal="left" vertical="center" shrinkToFit="1"/>
    </xf>
    <xf numFmtId="0" fontId="41" fillId="0" borderId="3" xfId="0" applyFont="1" applyFill="1" applyBorder="1" applyAlignment="1" applyProtection="1">
      <alignment horizontal="left" vertical="center" shrinkToFit="1"/>
    </xf>
    <xf numFmtId="0" fontId="41" fillId="0" borderId="6" xfId="0" applyFont="1" applyFill="1" applyBorder="1" applyAlignment="1" applyProtection="1">
      <alignment vertical="center" wrapText="1"/>
    </xf>
    <xf numFmtId="0" fontId="4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8" fillId="0" borderId="11" xfId="0" applyFont="1" applyFill="1" applyBorder="1" applyAlignment="1" applyProtection="1">
      <alignment horizontal="left" vertical="center" shrinkToFit="1"/>
    </xf>
    <xf numFmtId="0" fontId="27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4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7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1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right" vertical="center" shrinkToFit="1"/>
    </xf>
    <xf numFmtId="0" fontId="39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7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39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4" fillId="0" borderId="10" xfId="0" applyFont="1" applyFill="1" applyBorder="1" applyAlignment="1" applyProtection="1">
      <alignment horizontal="left" vertical="center" shrinkToFit="1"/>
    </xf>
    <xf numFmtId="0" fontId="36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7" fillId="0" borderId="9" xfId="0" applyFont="1" applyFill="1" applyBorder="1" applyAlignment="1" applyProtection="1">
      <alignment horizontal="right" vertical="center" shrinkToFit="1"/>
    </xf>
    <xf numFmtId="0" fontId="37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4" fillId="0" borderId="3" xfId="0" applyFont="1" applyFill="1" applyBorder="1" applyAlignment="1" applyProtection="1">
      <alignment horizontal="left" vertical="center" shrinkToFit="1"/>
    </xf>
    <xf numFmtId="0" fontId="37" fillId="0" borderId="3" xfId="0" applyFont="1" applyFill="1" applyBorder="1" applyAlignment="1" applyProtection="1">
      <alignment horizontal="right" vertical="center" shrinkToFit="1"/>
    </xf>
    <xf numFmtId="0" fontId="37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5" fillId="0" borderId="9" xfId="0" applyFont="1" applyFill="1" applyBorder="1" applyAlignment="1" applyProtection="1">
      <alignment horizontal="right" vertical="center" shrinkToFit="1"/>
      <protection locked="0" hidden="1"/>
    </xf>
    <xf numFmtId="0" fontId="46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1" xfId="0" applyFont="1" applyFill="1" applyBorder="1" applyAlignment="1" applyProtection="1">
      <alignment horizontal="right" vertical="center" shrinkToFit="1"/>
    </xf>
    <xf numFmtId="0" fontId="19" fillId="5" borderId="22" xfId="0" applyFont="1" applyFill="1" applyBorder="1" applyAlignment="1" applyProtection="1">
      <alignment horizontal="center" vertical="center" shrinkToFit="1"/>
    </xf>
    <xf numFmtId="0" fontId="38" fillId="5" borderId="23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5" fillId="0" borderId="3" xfId="0" applyFont="1" applyFill="1" applyBorder="1" applyAlignment="1" applyProtection="1">
      <alignment horizontal="right" vertical="center" shrinkToFit="1"/>
      <protection locked="0" hidden="1"/>
    </xf>
    <xf numFmtId="0" fontId="47" fillId="0" borderId="16" xfId="0" applyFont="1" applyFill="1" applyBorder="1" applyAlignment="1" applyProtection="1">
      <alignment horizontal="center" vertical="center" shrinkToFit="1"/>
      <protection locked="0"/>
    </xf>
    <xf numFmtId="10" fontId="47" fillId="5" borderId="23" xfId="1" applyNumberFormat="1" applyFont="1" applyFill="1" applyBorder="1" applyAlignment="1" applyProtection="1">
      <alignment horizontal="center" vertical="center" shrinkToFit="1"/>
      <protection hidden="1"/>
    </xf>
    <xf numFmtId="0" fontId="47" fillId="0" borderId="2" xfId="0" applyFont="1" applyFill="1" applyBorder="1" applyAlignment="1" applyProtection="1">
      <alignment horizontal="center" vertical="center" shrinkToFit="1"/>
      <protection hidden="1"/>
    </xf>
    <xf numFmtId="0" fontId="47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31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right" vertical="center" shrinkToFit="1"/>
    </xf>
    <xf numFmtId="0" fontId="26" fillId="2" borderId="1" xfId="0" applyFont="1" applyFill="1" applyBorder="1" applyAlignment="1" applyProtection="1">
      <alignment horizontal="center" vertical="center" shrinkToFit="1"/>
      <protection locked="0" hidden="1"/>
    </xf>
    <xf numFmtId="0" fontId="26" fillId="2" borderId="8" xfId="0" applyFont="1" applyFill="1" applyBorder="1" applyAlignment="1" applyProtection="1">
      <alignment horizontal="center" vertical="center" shrinkToFit="1"/>
      <protection locked="0" hidden="1"/>
    </xf>
    <xf numFmtId="0" fontId="5" fillId="2" borderId="32" xfId="0" applyFont="1" applyFill="1" applyBorder="1" applyAlignment="1" applyProtection="1">
      <alignment horizontal="right" vertical="center" shrinkToFit="1"/>
    </xf>
    <xf numFmtId="0" fontId="5" fillId="5" borderId="3" xfId="0" applyFont="1" applyFill="1" applyBorder="1" applyAlignment="1" applyProtection="1">
      <alignment horizontal="right" vertical="center" shrinkToFit="1"/>
    </xf>
    <xf numFmtId="0" fontId="23" fillId="0" borderId="33" xfId="0" applyFont="1" applyFill="1" applyBorder="1" applyAlignment="1" applyProtection="1">
      <alignment horizontal="center" vertical="center" shrinkToFit="1"/>
      <protection locked="0"/>
    </xf>
    <xf numFmtId="0" fontId="30" fillId="0" borderId="4" xfId="0" applyFont="1" applyFill="1" applyBorder="1" applyAlignment="1" applyProtection="1">
      <alignment horizontal="left" vertical="center" shrinkToFit="1"/>
    </xf>
    <xf numFmtId="0" fontId="27" fillId="0" borderId="1" xfId="0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 applyProtection="1">
      <alignment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2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3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39" fillId="0" borderId="6" xfId="0" applyFont="1" applyFill="1" applyBorder="1" applyAlignment="1" applyProtection="1">
      <alignment horizontal="left" vertical="center" shrinkToFit="1"/>
    </xf>
    <xf numFmtId="0" fontId="39" fillId="0" borderId="10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right" vertical="center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39" fillId="0" borderId="9" xfId="0" applyFont="1" applyFill="1" applyBorder="1" applyAlignment="1" applyProtection="1">
      <alignment horizontal="left" vertical="center" shrinkToFi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3" fillId="0" borderId="17" xfId="0" applyFont="1" applyFill="1" applyBorder="1" applyAlignment="1" applyProtection="1">
      <alignment horizontal="left" vertical="top" wrapText="1"/>
      <protection locked="0"/>
    </xf>
    <xf numFmtId="0" fontId="43" fillId="0" borderId="19" xfId="0" applyFont="1" applyFill="1" applyBorder="1" applyAlignment="1" applyProtection="1">
      <alignment horizontal="left" vertical="top" wrapText="1"/>
      <protection locked="0"/>
    </xf>
    <xf numFmtId="0" fontId="43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8" fillId="0" borderId="7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24" fillId="3" borderId="11" xfId="0" applyFont="1" applyFill="1" applyBorder="1" applyAlignment="1" applyProtection="1">
      <alignment horizontal="left" vertical="center" wrapText="1" indent="3"/>
    </xf>
    <xf numFmtId="0" fontId="24" fillId="3" borderId="3" xfId="0" applyFont="1" applyFill="1" applyBorder="1" applyAlignment="1" applyProtection="1">
      <alignment horizontal="left" vertical="center" wrapText="1" indent="3"/>
    </xf>
    <xf numFmtId="0" fontId="24" fillId="3" borderId="4" xfId="0" applyFont="1" applyFill="1" applyBorder="1" applyAlignment="1" applyProtection="1">
      <alignment horizontal="left" vertical="center" wrapText="1" indent="3"/>
    </xf>
    <xf numFmtId="0" fontId="39" fillId="0" borderId="3" xfId="0" applyFont="1" applyFill="1" applyBorder="1" applyAlignment="1" applyProtection="1">
      <alignment horizontal="left" vertical="center" shrinkToFit="1"/>
    </xf>
    <xf numFmtId="0" fontId="39" fillId="0" borderId="4" xfId="0" applyFont="1" applyFill="1" applyBorder="1" applyAlignment="1" applyProtection="1">
      <alignment horizontal="left" vertical="center" shrinkToFit="1"/>
    </xf>
    <xf numFmtId="0" fontId="25" fillId="0" borderId="1" xfId="0" applyFont="1" applyFill="1" applyBorder="1" applyAlignment="1" applyProtection="1">
      <alignment horizontal="center" vertical="center" wrapText="1"/>
    </xf>
    <xf numFmtId="0" fontId="35" fillId="4" borderId="9" xfId="0" applyFont="1" applyFill="1" applyBorder="1" applyAlignment="1" applyProtection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 wrapText="1"/>
    </xf>
    <xf numFmtId="0" fontId="24" fillId="3" borderId="3" xfId="0" applyFont="1" applyFill="1" applyBorder="1" applyAlignment="1" applyProtection="1">
      <alignment horizontal="left" vertical="center" wrapText="1"/>
    </xf>
    <xf numFmtId="0" fontId="24" fillId="3" borderId="4" xfId="0" applyFont="1" applyFill="1" applyBorder="1" applyAlignment="1" applyProtection="1">
      <alignment horizontal="left" vertical="center" wrapText="1"/>
    </xf>
    <xf numFmtId="0" fontId="24" fillId="3" borderId="0" xfId="0" applyFont="1" applyFill="1" applyBorder="1" applyAlignment="1" applyProtection="1">
      <alignment horizontal="left" vertical="center" wrapText="1" indent="3"/>
    </xf>
    <xf numFmtId="0" fontId="24" fillId="3" borderId="12" xfId="0" applyFont="1" applyFill="1" applyBorder="1" applyAlignment="1" applyProtection="1">
      <alignment horizontal="left" vertical="center" wrapText="1" indent="3"/>
    </xf>
    <xf numFmtId="0" fontId="19" fillId="5" borderId="20" xfId="0" applyFont="1" applyFill="1" applyBorder="1" applyAlignment="1" applyProtection="1">
      <alignment horizontal="right" vertical="center" shrinkToFit="1"/>
    </xf>
    <xf numFmtId="0" fontId="24" fillId="3" borderId="12" xfId="0" applyFont="1" applyFill="1" applyBorder="1" applyAlignment="1" applyProtection="1">
      <alignment horizontal="left" vertical="center" wrapText="1"/>
    </xf>
    <xf numFmtId="0" fontId="24" fillId="3" borderId="6" xfId="0" applyFont="1" applyFill="1" applyBorder="1" applyAlignment="1" applyProtection="1">
      <alignment horizontal="left" vertical="center" wrapText="1"/>
    </xf>
    <xf numFmtId="0" fontId="24" fillId="5" borderId="5" xfId="0" applyFont="1" applyFill="1" applyBorder="1" applyAlignment="1" applyProtection="1">
      <alignment horizontal="right" vertical="center" wrapText="1"/>
    </xf>
    <xf numFmtId="0" fontId="24" fillId="5" borderId="9" xfId="0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Alignment="1" applyProtection="1">
      <alignment horizontal="right" vertical="center" wrapText="1"/>
    </xf>
    <xf numFmtId="0" fontId="24" fillId="5" borderId="3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left" vertical="center" wrapText="1" shrinkToFit="1"/>
    </xf>
    <xf numFmtId="0" fontId="5" fillId="0" borderId="21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2" fillId="0" borderId="24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5" fillId="0" borderId="8" xfId="0" applyFont="1" applyFill="1" applyBorder="1" applyAlignment="1" applyProtection="1">
      <alignment horizontal="right" vertical="center" wrapText="1" shrinkToFit="1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8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19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0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1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1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5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8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4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5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6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7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61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62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3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4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5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23</xdr:row>
          <xdr:rowOff>9525</xdr:rowOff>
        </xdr:from>
        <xdr:to>
          <xdr:col>3</xdr:col>
          <xdr:colOff>695325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9525</xdr:rowOff>
        </xdr:from>
        <xdr:to>
          <xdr:col>4</xdr:col>
          <xdr:colOff>695325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24</xdr:row>
          <xdr:rowOff>9525</xdr:rowOff>
        </xdr:from>
        <xdr:to>
          <xdr:col>3</xdr:col>
          <xdr:colOff>695325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9525</xdr:rowOff>
        </xdr:from>
        <xdr:to>
          <xdr:col>4</xdr:col>
          <xdr:colOff>695325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9525</xdr:rowOff>
        </xdr:from>
        <xdr:to>
          <xdr:col>3</xdr:col>
          <xdr:colOff>695325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9525</xdr:rowOff>
        </xdr:from>
        <xdr:to>
          <xdr:col>4</xdr:col>
          <xdr:colOff>695325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26</xdr:row>
          <xdr:rowOff>0</xdr:rowOff>
        </xdr:from>
        <xdr:to>
          <xdr:col>3</xdr:col>
          <xdr:colOff>695325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0</xdr:rowOff>
        </xdr:from>
        <xdr:to>
          <xdr:col>4</xdr:col>
          <xdr:colOff>695325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9525</xdr:rowOff>
        </xdr:from>
        <xdr:to>
          <xdr:col>3</xdr:col>
          <xdr:colOff>695325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9525</xdr:rowOff>
        </xdr:from>
        <xdr:to>
          <xdr:col>3</xdr:col>
          <xdr:colOff>695325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9525</xdr:rowOff>
        </xdr:from>
        <xdr:to>
          <xdr:col>4</xdr:col>
          <xdr:colOff>695325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0"/>
              <a:ext cx="1593906" cy="4719544"/>
              <a:chOff x="3343269" y="2076450"/>
              <a:chExt cx="1593909" cy="4719544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7" y="2076450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8" y="5773389"/>
                <a:ext cx="15732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15</xdr:row>
          <xdr:rowOff>9525</xdr:rowOff>
        </xdr:from>
        <xdr:to>
          <xdr:col>0</xdr:col>
          <xdr:colOff>1219200</xdr:colOff>
          <xdr:row>15</xdr:row>
          <xdr:rowOff>257175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17</xdr:row>
          <xdr:rowOff>9525</xdr:rowOff>
        </xdr:from>
        <xdr:to>
          <xdr:col>0</xdr:col>
          <xdr:colOff>1219200</xdr:colOff>
          <xdr:row>17</xdr:row>
          <xdr:rowOff>257175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28575</xdr:rowOff>
        </xdr:from>
        <xdr:to>
          <xdr:col>2</xdr:col>
          <xdr:colOff>1714500</xdr:colOff>
          <xdr:row>18</xdr:row>
          <xdr:rowOff>247650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10</xdr:row>
          <xdr:rowOff>9525</xdr:rowOff>
        </xdr:from>
        <xdr:to>
          <xdr:col>0</xdr:col>
          <xdr:colOff>723900</xdr:colOff>
          <xdr:row>11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12</xdr:row>
          <xdr:rowOff>9525</xdr:rowOff>
        </xdr:from>
        <xdr:to>
          <xdr:col>0</xdr:col>
          <xdr:colOff>723900</xdr:colOff>
          <xdr:row>13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14</xdr:row>
          <xdr:rowOff>9525</xdr:rowOff>
        </xdr:from>
        <xdr:to>
          <xdr:col>0</xdr:col>
          <xdr:colOff>723900</xdr:colOff>
          <xdr:row>14</xdr:row>
          <xdr:rowOff>266700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16</xdr:row>
          <xdr:rowOff>19050</xdr:rowOff>
        </xdr:from>
        <xdr:to>
          <xdr:col>0</xdr:col>
          <xdr:colOff>723900</xdr:colOff>
          <xdr:row>17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18</xdr:row>
          <xdr:rowOff>19050</xdr:rowOff>
        </xdr:from>
        <xdr:to>
          <xdr:col>0</xdr:col>
          <xdr:colOff>676275</xdr:colOff>
          <xdr:row>19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21</xdr:row>
          <xdr:rowOff>9525</xdr:rowOff>
        </xdr:from>
        <xdr:to>
          <xdr:col>0</xdr:col>
          <xdr:colOff>676275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9525</xdr:rowOff>
        </xdr:from>
        <xdr:to>
          <xdr:col>0</xdr:col>
          <xdr:colOff>685800</xdr:colOff>
          <xdr:row>24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25</xdr:row>
          <xdr:rowOff>9525</xdr:rowOff>
        </xdr:from>
        <xdr:to>
          <xdr:col>0</xdr:col>
          <xdr:colOff>685800</xdr:colOff>
          <xdr:row>26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23</xdr:row>
          <xdr:rowOff>19050</xdr:rowOff>
        </xdr:from>
        <xdr:to>
          <xdr:col>2</xdr:col>
          <xdr:colOff>1724025</xdr:colOff>
          <xdr:row>23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38100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19050</xdr:rowOff>
        </xdr:from>
        <xdr:to>
          <xdr:col>2</xdr:col>
          <xdr:colOff>285750</xdr:colOff>
          <xdr:row>21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19050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20</xdr:row>
          <xdr:rowOff>9525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19050</xdr:rowOff>
        </xdr:from>
        <xdr:to>
          <xdr:col>0</xdr:col>
          <xdr:colOff>552450</xdr:colOff>
          <xdr:row>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</xdr:row>
          <xdr:rowOff>19050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19050</xdr:rowOff>
        </xdr:from>
        <xdr:to>
          <xdr:col>0</xdr:col>
          <xdr:colOff>552450</xdr:colOff>
          <xdr:row>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19050</xdr:rowOff>
        </xdr:from>
        <xdr:to>
          <xdr:col>0</xdr:col>
          <xdr:colOff>552450</xdr:colOff>
          <xdr:row>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</xdr:rowOff>
        </xdr:from>
        <xdr:to>
          <xdr:col>3</xdr:col>
          <xdr:colOff>276225</xdr:colOff>
          <xdr:row>9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4</xdr:col>
          <xdr:colOff>276225</xdr:colOff>
          <xdr:row>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3</xdr:col>
          <xdr:colOff>276225</xdr:colOff>
          <xdr:row>10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19050</xdr:rowOff>
        </xdr:from>
        <xdr:to>
          <xdr:col>0</xdr:col>
          <xdr:colOff>552450</xdr:colOff>
          <xdr:row>17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19050</xdr:rowOff>
        </xdr:from>
        <xdr:to>
          <xdr:col>0</xdr:col>
          <xdr:colOff>552450</xdr:colOff>
          <xdr:row>23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19050</xdr:rowOff>
        </xdr:from>
        <xdr:to>
          <xdr:col>0</xdr:col>
          <xdr:colOff>552450</xdr:colOff>
          <xdr:row>25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3228975" y="1552575"/>
              <a:ext cx="172402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19050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238125</xdr:rowOff>
        </xdr:from>
        <xdr:to>
          <xdr:col>3</xdr:col>
          <xdr:colOff>485775</xdr:colOff>
          <xdr:row>27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485775</xdr:colOff>
          <xdr:row>27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76200</xdr:rowOff>
        </xdr:from>
        <xdr:to>
          <xdr:col>3</xdr:col>
          <xdr:colOff>333375</xdr:colOff>
          <xdr:row>31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A7" sqref="A7:C7"/>
    </sheetView>
  </sheetViews>
  <sheetFormatPr defaultColWidth="9" defaultRowHeight="15.75"/>
  <cols>
    <col min="1" max="1" width="18.375" style="86" customWidth="1"/>
    <col min="2" max="2" width="44.75" style="86" customWidth="1"/>
    <col min="3" max="3" width="30.75" style="86" customWidth="1"/>
    <col min="4" max="16384" width="9" style="86"/>
  </cols>
  <sheetData>
    <row r="1" spans="1:3" ht="99.95" customHeight="1">
      <c r="A1" s="24"/>
      <c r="B1" s="81" t="s">
        <v>253</v>
      </c>
      <c r="C1" s="85" t="s">
        <v>293</v>
      </c>
    </row>
    <row r="2" spans="1:3" ht="23.1" customHeight="1">
      <c r="A2" s="188" t="s">
        <v>72</v>
      </c>
      <c r="B2" s="188"/>
      <c r="C2" s="188"/>
    </row>
    <row r="3" spans="1:3" ht="170.1" customHeight="1">
      <c r="A3" s="190"/>
      <c r="B3" s="191"/>
      <c r="C3" s="191"/>
    </row>
    <row r="4" spans="1:3" ht="23.1" customHeight="1">
      <c r="A4" s="188" t="s">
        <v>6</v>
      </c>
      <c r="B4" s="188" t="s">
        <v>73</v>
      </c>
      <c r="C4" s="188"/>
    </row>
    <row r="5" spans="1:3" ht="30" customHeight="1">
      <c r="A5" s="189" t="s">
        <v>218</v>
      </c>
      <c r="B5" s="189"/>
      <c r="C5" s="189"/>
    </row>
    <row r="6" spans="1:3" ht="30" customHeight="1">
      <c r="A6" s="189" t="s">
        <v>219</v>
      </c>
      <c r="B6" s="189"/>
      <c r="C6" s="189"/>
    </row>
    <row r="7" spans="1:3" ht="30" customHeight="1">
      <c r="A7" s="189" t="s">
        <v>75</v>
      </c>
      <c r="B7" s="189"/>
      <c r="C7" s="189"/>
    </row>
    <row r="8" spans="1:3" ht="30" customHeight="1">
      <c r="A8" s="189" t="s">
        <v>235</v>
      </c>
      <c r="B8" s="189"/>
      <c r="C8" s="189"/>
    </row>
    <row r="9" spans="1:3" ht="23.1" customHeight="1">
      <c r="A9" s="188" t="s">
        <v>76</v>
      </c>
      <c r="B9" s="188"/>
      <c r="C9" s="188"/>
    </row>
    <row r="10" spans="1:3" ht="60" customHeight="1">
      <c r="A10" s="187" t="s">
        <v>298</v>
      </c>
      <c r="B10" s="187"/>
      <c r="C10" s="187"/>
    </row>
    <row r="11" spans="1:3" ht="23.1" customHeight="1">
      <c r="A11" s="188" t="s">
        <v>77</v>
      </c>
      <c r="B11" s="188"/>
      <c r="C11" s="188"/>
    </row>
    <row r="12" spans="1:3" ht="23.1" customHeight="1">
      <c r="A12" s="183" t="s">
        <v>79</v>
      </c>
      <c r="B12" s="183"/>
      <c r="C12" s="183"/>
    </row>
    <row r="13" spans="1:3" ht="80.099999999999994" customHeight="1">
      <c r="A13" s="184" t="s">
        <v>220</v>
      </c>
      <c r="B13" s="185"/>
      <c r="C13" s="185"/>
    </row>
    <row r="14" spans="1:3" ht="23.1" customHeight="1">
      <c r="A14" s="186" t="s">
        <v>8</v>
      </c>
      <c r="B14" s="186"/>
      <c r="C14" s="186"/>
    </row>
    <row r="15" spans="1:3" ht="80.099999999999994" customHeight="1">
      <c r="A15" s="184" t="s">
        <v>78</v>
      </c>
      <c r="B15" s="185"/>
      <c r="C15" s="185"/>
    </row>
    <row r="16" spans="1:3" ht="15.75" customHeight="1">
      <c r="A16" s="88"/>
      <c r="B16" s="88"/>
      <c r="C16" s="88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87"/>
      <c r="B57" s="87"/>
      <c r="C57" s="87"/>
    </row>
    <row r="58" spans="1:3">
      <c r="A58" s="87"/>
      <c r="B58" s="87"/>
      <c r="C58" s="87"/>
    </row>
    <row r="59" spans="1:3">
      <c r="A59" s="87"/>
      <c r="B59" s="87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</sheetData>
  <sheetProtection password="89FC" sheet="1" objects="1" scenarios="1"/>
  <mergeCells count="14">
    <mergeCell ref="A2:C2"/>
    <mergeCell ref="A4:C4"/>
    <mergeCell ref="A9:C9"/>
    <mergeCell ref="A11:C11"/>
    <mergeCell ref="A8:C8"/>
    <mergeCell ref="A7:C7"/>
    <mergeCell ref="A6:C6"/>
    <mergeCell ref="A5:C5"/>
    <mergeCell ref="A3:C3"/>
    <mergeCell ref="A12:C12"/>
    <mergeCell ref="A13:C13"/>
    <mergeCell ref="A14:C14"/>
    <mergeCell ref="A15:C15"/>
    <mergeCell ref="A10:C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zoomScaleNormal="100" workbookViewId="0">
      <selection activeCell="E2" sqref="E2"/>
    </sheetView>
  </sheetViews>
  <sheetFormatPr defaultColWidth="9" defaultRowHeight="15.75"/>
  <cols>
    <col min="1" max="1" width="21.25" style="86" bestFit="1" customWidth="1"/>
    <col min="2" max="2" width="44.75" style="86" customWidth="1"/>
    <col min="3" max="3" width="31.625" style="86" customWidth="1"/>
    <col min="4" max="16384" width="9" style="86"/>
  </cols>
  <sheetData>
    <row r="1" spans="1:3" ht="99.95" customHeight="1">
      <c r="A1" s="32"/>
      <c r="B1" s="81" t="s">
        <v>254</v>
      </c>
      <c r="C1" s="85" t="s">
        <v>293</v>
      </c>
    </row>
    <row r="2" spans="1:3" ht="20.25" customHeight="1">
      <c r="A2" s="188" t="s">
        <v>74</v>
      </c>
      <c r="B2" s="188"/>
      <c r="C2" s="188"/>
    </row>
    <row r="3" spans="1:3" ht="20.25" customHeight="1">
      <c r="A3" s="200" t="s">
        <v>223</v>
      </c>
      <c r="B3" s="201"/>
      <c r="C3" s="202"/>
    </row>
    <row r="4" spans="1:3" ht="20.85" customHeight="1">
      <c r="A4" s="30" t="s">
        <v>34</v>
      </c>
      <c r="B4" s="205"/>
      <c r="C4" s="206"/>
    </row>
    <row r="5" spans="1:3" ht="20.85" customHeight="1">
      <c r="A5" s="30" t="s">
        <v>35</v>
      </c>
      <c r="B5" s="205"/>
      <c r="C5" s="206"/>
    </row>
    <row r="6" spans="1:3" ht="20.85" customHeight="1">
      <c r="A6" s="30" t="s">
        <v>36</v>
      </c>
      <c r="B6" s="205"/>
      <c r="C6" s="206"/>
    </row>
    <row r="7" spans="1:3" ht="20.85" customHeight="1">
      <c r="A7" s="30" t="s">
        <v>37</v>
      </c>
      <c r="B7" s="205"/>
      <c r="C7" s="206"/>
    </row>
    <row r="8" spans="1:3" ht="20.85" customHeight="1">
      <c r="A8" s="30" t="s">
        <v>38</v>
      </c>
      <c r="B8" s="205"/>
      <c r="C8" s="206"/>
    </row>
    <row r="9" spans="1:3" ht="20.85" customHeight="1">
      <c r="A9" s="31" t="s">
        <v>22</v>
      </c>
      <c r="B9" s="205"/>
      <c r="C9" s="206"/>
    </row>
    <row r="10" spans="1:3" ht="20.25" customHeight="1">
      <c r="A10" s="203" t="s">
        <v>110</v>
      </c>
      <c r="B10" s="203"/>
      <c r="C10" s="203"/>
    </row>
    <row r="11" spans="1:3" ht="20.85" customHeight="1">
      <c r="A11" s="30" t="s">
        <v>39</v>
      </c>
      <c r="B11" s="197"/>
      <c r="C11" s="198"/>
    </row>
    <row r="12" spans="1:3" ht="20.85" customHeight="1">
      <c r="A12" s="30" t="s">
        <v>35</v>
      </c>
      <c r="B12" s="197"/>
      <c r="C12" s="198"/>
    </row>
    <row r="13" spans="1:3" ht="20.85" customHeight="1">
      <c r="A13" s="30" t="s">
        <v>36</v>
      </c>
      <c r="B13" s="197"/>
      <c r="C13" s="198"/>
    </row>
    <row r="14" spans="1:3" ht="20.85" customHeight="1">
      <c r="A14" s="30" t="s">
        <v>37</v>
      </c>
      <c r="B14" s="197"/>
      <c r="C14" s="198"/>
    </row>
    <row r="15" spans="1:3" ht="20.85" customHeight="1">
      <c r="A15" s="30" t="s">
        <v>38</v>
      </c>
      <c r="B15" s="197"/>
      <c r="C15" s="198"/>
    </row>
    <row r="16" spans="1:3" ht="20.85" customHeight="1">
      <c r="A16" s="31" t="s">
        <v>22</v>
      </c>
      <c r="B16" s="197"/>
      <c r="C16" s="198"/>
    </row>
    <row r="17" spans="1:5" ht="20.25" customHeight="1">
      <c r="A17" s="203" t="s">
        <v>7</v>
      </c>
      <c r="B17" s="204"/>
      <c r="C17" s="204"/>
    </row>
    <row r="18" spans="1:5" ht="20.85" customHeight="1">
      <c r="A18" s="82" t="s">
        <v>40</v>
      </c>
      <c r="B18" s="93" t="str">
        <f>IF(A31=2,"積體電路",IF(A31=3,"光電",IF(A31=4,"生物科技",IF(A31=5,"精密機械",IF(A31=6,"通訊",IF(A31=7,"電腦週邊",IF(A31=8,"其他園區事業",IF(A31=1," "))))))))</f>
        <v xml:space="preserve"> </v>
      </c>
      <c r="C18" s="94" t="s">
        <v>44</v>
      </c>
      <c r="D18" s="89"/>
      <c r="E18" s="90"/>
    </row>
    <row r="19" spans="1:5" ht="20.85" customHeight="1">
      <c r="A19" s="30" t="s">
        <v>41</v>
      </c>
      <c r="B19" s="197"/>
      <c r="C19" s="198"/>
    </row>
    <row r="20" spans="1:5" ht="20.85" customHeight="1" thickBot="1">
      <c r="A20" s="30" t="s">
        <v>42</v>
      </c>
      <c r="B20" s="199"/>
      <c r="C20" s="198"/>
    </row>
    <row r="21" spans="1:5" ht="38.25" thickBot="1">
      <c r="A21" s="116" t="s">
        <v>221</v>
      </c>
      <c r="B21" s="118"/>
      <c r="C21" s="97" t="s">
        <v>228</v>
      </c>
    </row>
    <row r="22" spans="1:5" ht="37.35" customHeight="1">
      <c r="A22" s="95" t="s">
        <v>222</v>
      </c>
      <c r="B22" s="117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96" t="s">
        <v>44</v>
      </c>
      <c r="D22" s="91"/>
    </row>
    <row r="23" spans="1:5" ht="19.5" customHeight="1">
      <c r="A23" s="195" t="s">
        <v>236</v>
      </c>
      <c r="B23" s="23"/>
      <c r="C23" s="192" t="s">
        <v>224</v>
      </c>
      <c r="D23" s="91"/>
    </row>
    <row r="24" spans="1:5" ht="19.5" customHeight="1">
      <c r="A24" s="196"/>
      <c r="B24" s="23"/>
      <c r="C24" s="193"/>
      <c r="D24" s="91"/>
    </row>
    <row r="25" spans="1:5" ht="19.5" customHeight="1">
      <c r="A25" s="196"/>
      <c r="B25" s="23"/>
      <c r="C25" s="193"/>
      <c r="D25" s="91"/>
    </row>
    <row r="26" spans="1:5" ht="19.5" customHeight="1">
      <c r="A26" s="196"/>
      <c r="B26" s="23"/>
      <c r="C26" s="193"/>
      <c r="D26" s="91"/>
    </row>
    <row r="27" spans="1:5" ht="19.5" customHeight="1">
      <c r="A27" s="196"/>
      <c r="B27" s="23"/>
      <c r="C27" s="193"/>
    </row>
    <row r="28" spans="1:5" ht="19.5" customHeight="1">
      <c r="A28" s="196"/>
      <c r="B28" s="23"/>
      <c r="C28" s="193"/>
    </row>
    <row r="29" spans="1:5" ht="19.5" customHeight="1">
      <c r="A29" s="196"/>
      <c r="B29" s="23"/>
      <c r="C29" s="193"/>
    </row>
    <row r="30" spans="1:5" ht="19.5" customHeight="1">
      <c r="A30" s="196"/>
      <c r="B30" s="23"/>
      <c r="C30" s="193"/>
    </row>
    <row r="31" spans="1:5" ht="19.5" customHeight="1">
      <c r="A31" s="98">
        <v>1</v>
      </c>
      <c r="B31" s="23"/>
      <c r="C31" s="193"/>
    </row>
    <row r="32" spans="1:5" ht="19.5" customHeight="1">
      <c r="A32" s="99">
        <v>1</v>
      </c>
      <c r="B32" s="92"/>
      <c r="C32" s="194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  <row r="110" spans="1:3">
      <c r="A110" s="87"/>
      <c r="B110" s="87"/>
      <c r="C110" s="87"/>
    </row>
    <row r="111" spans="1:3">
      <c r="A111" s="87"/>
      <c r="B111" s="87"/>
      <c r="C111" s="87"/>
    </row>
    <row r="112" spans="1:3">
      <c r="A112" s="87"/>
      <c r="B112" s="87"/>
      <c r="C112" s="87"/>
    </row>
    <row r="113" spans="1:3">
      <c r="A113" s="87"/>
      <c r="B113" s="87"/>
      <c r="C113" s="87"/>
    </row>
    <row r="114" spans="1:3">
      <c r="A114" s="87"/>
      <c r="B114" s="87"/>
      <c r="C114" s="87"/>
    </row>
    <row r="115" spans="1:3">
      <c r="A115" s="87"/>
      <c r="B115" s="87"/>
      <c r="C115" s="87"/>
    </row>
    <row r="116" spans="1:3">
      <c r="A116" s="87"/>
      <c r="B116" s="87"/>
      <c r="C116" s="87"/>
    </row>
    <row r="117" spans="1:3">
      <c r="A117" s="87"/>
      <c r="B117" s="87"/>
      <c r="C117" s="87"/>
    </row>
    <row r="118" spans="1:3">
      <c r="A118" s="87"/>
      <c r="B118" s="87"/>
      <c r="C118" s="87"/>
    </row>
    <row r="119" spans="1:3">
      <c r="A119" s="87"/>
      <c r="B119" s="87"/>
      <c r="C119" s="87"/>
    </row>
  </sheetData>
  <sheetProtection password="89FC" sheet="1" objects="1" scenarios="1"/>
  <mergeCells count="20"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  <mergeCell ref="C23:C32"/>
    <mergeCell ref="A23:A30"/>
    <mergeCell ref="B12:C12"/>
    <mergeCell ref="B13:C13"/>
    <mergeCell ref="B14:C14"/>
    <mergeCell ref="B15:C15"/>
    <mergeCell ref="B16:C16"/>
    <mergeCell ref="B20:C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zoomScaleNormal="100" workbookViewId="0">
      <selection activeCell="F8" sqref="F8"/>
    </sheetView>
  </sheetViews>
  <sheetFormatPr defaultColWidth="9" defaultRowHeight="15.75"/>
  <cols>
    <col min="1" max="1" width="20.75" style="86" customWidth="1"/>
    <col min="2" max="2" width="22.75" style="86" customWidth="1"/>
    <col min="3" max="3" width="20.75" style="86" customWidth="1"/>
    <col min="4" max="5" width="15.75" style="86" customWidth="1"/>
    <col min="6" max="16384" width="9" style="86"/>
  </cols>
  <sheetData>
    <row r="1" spans="1:5" ht="99.95" customHeight="1">
      <c r="A1" s="32"/>
      <c r="B1" s="218" t="s">
        <v>253</v>
      </c>
      <c r="C1" s="218"/>
      <c r="D1" s="221" t="s">
        <v>294</v>
      </c>
      <c r="E1" s="222"/>
    </row>
    <row r="2" spans="1:5" ht="21.75" thickBot="1">
      <c r="A2" s="229" t="s">
        <v>23</v>
      </c>
      <c r="B2" s="230"/>
      <c r="C2" s="230"/>
      <c r="D2" s="231"/>
      <c r="E2" s="232"/>
    </row>
    <row r="3" spans="1:5" ht="20.25" thickBot="1">
      <c r="A3" s="223" t="s">
        <v>227</v>
      </c>
      <c r="B3" s="224"/>
      <c r="C3" s="114" t="s">
        <v>57</v>
      </c>
      <c r="D3" s="113"/>
      <c r="E3" s="102" t="s">
        <v>55</v>
      </c>
    </row>
    <row r="4" spans="1:5" ht="20.25" thickBot="1">
      <c r="A4" s="225"/>
      <c r="B4" s="226"/>
      <c r="C4" s="115" t="s">
        <v>58</v>
      </c>
      <c r="D4" s="113"/>
      <c r="E4" s="102" t="s">
        <v>9</v>
      </c>
    </row>
    <row r="5" spans="1:5" ht="20.25" thickBot="1">
      <c r="A5" s="219" t="s">
        <v>255</v>
      </c>
      <c r="B5" s="220"/>
      <c r="C5" s="108" t="str">
        <f>IF(E6=1," ",IF(E6=2,"1.5~2.5",IF(E6=3,"2.5~3.5",IF(E6=4,"3.5以上"))))</f>
        <v xml:space="preserve"> </v>
      </c>
      <c r="D5" s="227" t="s">
        <v>225</v>
      </c>
      <c r="E5" s="228"/>
    </row>
    <row r="6" spans="1:5" ht="20.25" thickBot="1">
      <c r="A6" s="219" t="s">
        <v>256</v>
      </c>
      <c r="B6" s="220"/>
      <c r="C6" s="113"/>
      <c r="D6" s="105" t="s">
        <v>9</v>
      </c>
      <c r="E6" s="71">
        <v>1</v>
      </c>
    </row>
    <row r="7" spans="1:5" ht="20.25" thickBot="1">
      <c r="A7" s="219" t="s">
        <v>296</v>
      </c>
      <c r="B7" s="220"/>
      <c r="C7" s="113"/>
      <c r="D7" s="106" t="s">
        <v>9</v>
      </c>
      <c r="E7" s="72">
        <v>1</v>
      </c>
    </row>
    <row r="8" spans="1:5" ht="20.25" thickBot="1">
      <c r="A8" s="219" t="s">
        <v>297</v>
      </c>
      <c r="B8" s="220"/>
      <c r="C8" s="113"/>
      <c r="D8" s="107" t="s">
        <v>108</v>
      </c>
      <c r="E8" s="73"/>
    </row>
    <row r="9" spans="1:5" ht="21">
      <c r="A9" s="200" t="s">
        <v>164</v>
      </c>
      <c r="B9" s="201"/>
      <c r="C9" s="243"/>
      <c r="D9" s="244"/>
      <c r="E9" s="245"/>
    </row>
    <row r="10" spans="1:5" ht="21" customHeight="1">
      <c r="A10" s="219" t="s">
        <v>169</v>
      </c>
      <c r="B10" s="220"/>
      <c r="C10" s="101" t="str">
        <f>IF(E7=1," ",IF(E7=2,"有",IF(E7=3,"無")))</f>
        <v xml:space="preserve"> </v>
      </c>
      <c r="D10" s="242" t="s">
        <v>226</v>
      </c>
      <c r="E10" s="228"/>
    </row>
    <row r="11" spans="1:5" ht="21" customHeight="1" thickBot="1">
      <c r="A11" s="219" t="s">
        <v>165</v>
      </c>
      <c r="B11" s="220"/>
      <c r="C11" s="108" t="str">
        <f>IF(E13=1," ",IF(E13=2,"自建電廠",IF(E13=3,"出租場域",IF(E13=4,"自建+出租"))))</f>
        <v xml:space="preserve"> </v>
      </c>
      <c r="D11" s="242" t="s">
        <v>226</v>
      </c>
      <c r="E11" s="228"/>
    </row>
    <row r="12" spans="1:5" ht="21" customHeight="1" thickBot="1">
      <c r="A12" s="219" t="s">
        <v>257</v>
      </c>
      <c r="B12" s="220"/>
      <c r="C12" s="113"/>
      <c r="D12" s="103" t="s">
        <v>9</v>
      </c>
      <c r="E12" s="74">
        <v>2</v>
      </c>
    </row>
    <row r="13" spans="1:5" ht="21" customHeight="1" thickBot="1">
      <c r="A13" s="219" t="s">
        <v>258</v>
      </c>
      <c r="B13" s="220"/>
      <c r="C13" s="113"/>
      <c r="D13" s="103" t="s">
        <v>9</v>
      </c>
      <c r="E13" s="74">
        <v>1</v>
      </c>
    </row>
    <row r="14" spans="1:5" ht="21" customHeight="1" thickBot="1">
      <c r="A14" s="219" t="s">
        <v>166</v>
      </c>
      <c r="B14" s="233"/>
      <c r="C14" s="110" t="str">
        <f>IF(E17=1," ",IF(E17=2,"發電自用",IF(E17=3,"躉售電力",IF(E17=4,"儲能",IF(E17=5,"自用+躉售")))))</f>
        <v xml:space="preserve"> </v>
      </c>
      <c r="D14" s="242" t="s">
        <v>213</v>
      </c>
      <c r="E14" s="228"/>
    </row>
    <row r="15" spans="1:5" ht="21" customHeight="1" thickBot="1">
      <c r="A15" s="240" t="s">
        <v>259</v>
      </c>
      <c r="B15" s="241"/>
      <c r="C15" s="113"/>
      <c r="D15" s="104" t="s">
        <v>95</v>
      </c>
      <c r="E15" s="75">
        <v>2</v>
      </c>
    </row>
    <row r="16" spans="1:5" ht="21" customHeight="1" thickBot="1">
      <c r="A16" s="216" t="s">
        <v>167</v>
      </c>
      <c r="B16" s="217"/>
      <c r="C16" s="111"/>
      <c r="D16" s="76"/>
      <c r="E16" s="77"/>
    </row>
    <row r="17" spans="1:8" ht="21" customHeight="1" thickBot="1">
      <c r="A17" s="240" t="s">
        <v>260</v>
      </c>
      <c r="B17" s="241"/>
      <c r="C17" s="113"/>
      <c r="D17" s="104" t="s">
        <v>96</v>
      </c>
      <c r="E17" s="75">
        <v>1</v>
      </c>
    </row>
    <row r="18" spans="1:8" ht="21" customHeight="1">
      <c r="A18" s="216" t="s">
        <v>104</v>
      </c>
      <c r="B18" s="217"/>
      <c r="C18" s="112"/>
      <c r="D18" s="78">
        <v>1</v>
      </c>
      <c r="E18" s="74">
        <v>1</v>
      </c>
    </row>
    <row r="19" spans="1:8" ht="21" customHeight="1">
      <c r="A19" s="219" t="s">
        <v>261</v>
      </c>
      <c r="B19" s="220"/>
      <c r="C19" s="101" t="str">
        <f>IF(D18=1," ",IF(D18=2,"新建規劃",IF(D18=3,"擴建規劃",IF(D18=4,"汰換規劃,IF(E18=5,""未規劃"))))</f>
        <v xml:space="preserve"> </v>
      </c>
      <c r="D19" s="242" t="s">
        <v>213</v>
      </c>
      <c r="E19" s="228"/>
    </row>
    <row r="20" spans="1:8" ht="21" customHeight="1" thickBot="1">
      <c r="A20" s="219" t="s">
        <v>262</v>
      </c>
      <c r="B20" s="220"/>
      <c r="C20" s="108" t="str">
        <f>IF(E21=1," ",IF(E21=2,"自建電廠",IF(E21=3,"出租場域",IF(E21=4,"自建+出租"))))</f>
        <v xml:space="preserve"> </v>
      </c>
      <c r="D20" s="242" t="s">
        <v>213</v>
      </c>
      <c r="E20" s="228"/>
    </row>
    <row r="21" spans="1:8" ht="21" customHeight="1" thickBot="1">
      <c r="A21" s="219" t="s">
        <v>267</v>
      </c>
      <c r="B21" s="220"/>
      <c r="C21" s="113"/>
      <c r="D21" s="103" t="s">
        <v>9</v>
      </c>
      <c r="E21" s="74">
        <v>1</v>
      </c>
    </row>
    <row r="22" spans="1:8" ht="21" customHeight="1">
      <c r="A22" s="219" t="s">
        <v>263</v>
      </c>
      <c r="B22" s="233"/>
      <c r="C22" s="109" t="str">
        <f>IF(E18=1," ",IF(E18=2,"發電自用",IF(E18=3,"躉售電力",IF(E18=4,"儲能",IF(E18=5,"自用+躉售")))))</f>
        <v xml:space="preserve"> </v>
      </c>
      <c r="D22" s="242" t="s">
        <v>226</v>
      </c>
      <c r="E22" s="228"/>
    </row>
    <row r="23" spans="1:8" ht="18.75" customHeight="1">
      <c r="A23" s="200" t="s">
        <v>71</v>
      </c>
      <c r="B23" s="201"/>
      <c r="C23" s="202"/>
      <c r="D23" s="33" t="s">
        <v>13</v>
      </c>
      <c r="E23" s="33" t="s">
        <v>56</v>
      </c>
      <c r="F23" s="91"/>
    </row>
    <row r="24" spans="1:8" ht="21" customHeight="1">
      <c r="A24" s="234" t="s">
        <v>170</v>
      </c>
      <c r="B24" s="235"/>
      <c r="C24" s="236"/>
      <c r="D24" s="36"/>
      <c r="E24" s="37"/>
      <c r="F24" s="91"/>
    </row>
    <row r="25" spans="1:8" ht="21" customHeight="1">
      <c r="A25" s="219" t="s">
        <v>151</v>
      </c>
      <c r="B25" s="220"/>
      <c r="C25" s="233"/>
      <c r="D25" s="35"/>
      <c r="E25" s="38"/>
      <c r="F25" s="91"/>
      <c r="H25" s="100"/>
    </row>
    <row r="26" spans="1:8" ht="21" customHeight="1">
      <c r="A26" s="237" t="s">
        <v>268</v>
      </c>
      <c r="B26" s="238"/>
      <c r="C26" s="239"/>
      <c r="D26" s="35"/>
      <c r="E26" s="38"/>
      <c r="F26" s="91"/>
    </row>
    <row r="27" spans="1:8" ht="21" customHeight="1">
      <c r="A27" s="219" t="s">
        <v>265</v>
      </c>
      <c r="B27" s="220"/>
      <c r="C27" s="233"/>
      <c r="D27" s="34"/>
      <c r="E27" s="39"/>
    </row>
    <row r="28" spans="1:8" ht="21" customHeight="1">
      <c r="A28" s="219" t="s">
        <v>266</v>
      </c>
      <c r="B28" s="220"/>
      <c r="C28" s="233"/>
      <c r="D28" s="34"/>
      <c r="E28" s="40"/>
    </row>
    <row r="29" spans="1:8" ht="21" customHeight="1">
      <c r="A29" s="219" t="s">
        <v>264</v>
      </c>
      <c r="B29" s="220"/>
      <c r="C29" s="233"/>
      <c r="D29" s="34"/>
      <c r="E29" s="40"/>
    </row>
    <row r="30" spans="1:8">
      <c r="A30" s="207"/>
      <c r="B30" s="208"/>
      <c r="C30" s="208"/>
      <c r="D30" s="208"/>
      <c r="E30" s="209"/>
    </row>
    <row r="31" spans="1:8">
      <c r="A31" s="210"/>
      <c r="B31" s="211"/>
      <c r="C31" s="211"/>
      <c r="D31" s="211"/>
      <c r="E31" s="212"/>
    </row>
    <row r="32" spans="1:8">
      <c r="A32" s="210"/>
      <c r="B32" s="211"/>
      <c r="C32" s="211"/>
      <c r="D32" s="211"/>
      <c r="E32" s="212"/>
    </row>
    <row r="33" spans="1:5">
      <c r="A33" s="210"/>
      <c r="B33" s="211"/>
      <c r="C33" s="211"/>
      <c r="D33" s="211"/>
      <c r="E33" s="212"/>
    </row>
    <row r="34" spans="1:5">
      <c r="A34" s="213"/>
      <c r="B34" s="214"/>
      <c r="C34" s="214"/>
      <c r="D34" s="214"/>
      <c r="E34" s="215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87"/>
      <c r="B70" s="87"/>
      <c r="C70" s="87"/>
      <c r="D70" s="87"/>
      <c r="E70" s="87"/>
    </row>
    <row r="71" spans="1:5">
      <c r="A71" s="87"/>
      <c r="B71" s="87"/>
      <c r="C71" s="87"/>
      <c r="D71" s="87"/>
      <c r="E71" s="87"/>
    </row>
    <row r="72" spans="1:5">
      <c r="A72" s="87"/>
      <c r="B72" s="87"/>
      <c r="C72" s="87"/>
      <c r="D72" s="87"/>
      <c r="E72" s="87"/>
    </row>
    <row r="73" spans="1:5">
      <c r="A73" s="87"/>
      <c r="B73" s="87"/>
      <c r="C73" s="87"/>
      <c r="D73" s="87"/>
      <c r="E73" s="87"/>
    </row>
    <row r="74" spans="1:5">
      <c r="A74" s="87"/>
      <c r="B74" s="87"/>
      <c r="C74" s="87"/>
      <c r="D74" s="87"/>
      <c r="E74" s="87"/>
    </row>
    <row r="75" spans="1:5">
      <c r="A75" s="87"/>
      <c r="B75" s="87"/>
      <c r="C75" s="87"/>
      <c r="D75" s="87"/>
      <c r="E75" s="87"/>
    </row>
    <row r="76" spans="1:5">
      <c r="A76" s="87"/>
      <c r="B76" s="87"/>
      <c r="C76" s="87"/>
      <c r="D76" s="87"/>
      <c r="E76" s="87"/>
    </row>
    <row r="77" spans="1:5">
      <c r="A77" s="87"/>
      <c r="B77" s="87"/>
      <c r="C77" s="87"/>
      <c r="D77" s="87"/>
      <c r="E77" s="87"/>
    </row>
    <row r="78" spans="1:5">
      <c r="A78" s="87"/>
      <c r="B78" s="87"/>
      <c r="C78" s="87"/>
      <c r="D78" s="87"/>
      <c r="E78" s="87"/>
    </row>
    <row r="79" spans="1:5">
      <c r="A79" s="87"/>
      <c r="B79" s="87"/>
      <c r="C79" s="87"/>
      <c r="D79" s="87"/>
      <c r="E79" s="87"/>
    </row>
    <row r="80" spans="1:5">
      <c r="A80" s="87"/>
      <c r="B80" s="87"/>
      <c r="C80" s="87"/>
      <c r="D80" s="87"/>
      <c r="E80" s="87"/>
    </row>
    <row r="81" spans="1:5">
      <c r="A81" s="87"/>
      <c r="B81" s="87"/>
      <c r="C81" s="87"/>
      <c r="D81" s="87"/>
      <c r="E81" s="87"/>
    </row>
    <row r="82" spans="1:5">
      <c r="A82" s="87"/>
      <c r="B82" s="87"/>
      <c r="C82" s="87"/>
      <c r="D82" s="87"/>
      <c r="E82" s="87"/>
    </row>
    <row r="83" spans="1:5">
      <c r="A83" s="87"/>
      <c r="B83" s="87"/>
      <c r="C83" s="87"/>
      <c r="D83" s="87"/>
      <c r="E83" s="87"/>
    </row>
    <row r="84" spans="1:5">
      <c r="A84" s="87"/>
      <c r="B84" s="87"/>
      <c r="C84" s="87"/>
      <c r="D84" s="87"/>
      <c r="E84" s="87"/>
    </row>
    <row r="85" spans="1:5">
      <c r="A85" s="87"/>
      <c r="B85" s="87"/>
      <c r="C85" s="87"/>
      <c r="D85" s="87"/>
      <c r="E85" s="87"/>
    </row>
    <row r="86" spans="1:5">
      <c r="A86" s="87"/>
      <c r="B86" s="87"/>
      <c r="C86" s="87"/>
      <c r="D86" s="87"/>
      <c r="E86" s="87"/>
    </row>
    <row r="87" spans="1:5">
      <c r="A87" s="87"/>
      <c r="B87" s="87"/>
      <c r="C87" s="87"/>
      <c r="D87" s="87"/>
      <c r="E87" s="87"/>
    </row>
    <row r="88" spans="1:5">
      <c r="A88" s="87"/>
      <c r="B88" s="87"/>
      <c r="C88" s="87"/>
      <c r="D88" s="87"/>
      <c r="E88" s="87"/>
    </row>
    <row r="89" spans="1:5">
      <c r="A89" s="87"/>
      <c r="B89" s="87"/>
      <c r="C89" s="87"/>
      <c r="D89" s="87"/>
      <c r="E89" s="87"/>
    </row>
    <row r="90" spans="1:5">
      <c r="A90" s="87"/>
      <c r="B90" s="87"/>
      <c r="C90" s="87"/>
      <c r="D90" s="87"/>
      <c r="E90" s="87"/>
    </row>
    <row r="91" spans="1:5">
      <c r="A91" s="87"/>
      <c r="B91" s="87"/>
      <c r="C91" s="87"/>
      <c r="D91" s="87"/>
      <c r="E91" s="87"/>
    </row>
    <row r="92" spans="1:5">
      <c r="A92" s="87"/>
      <c r="B92" s="87"/>
      <c r="C92" s="87"/>
      <c r="D92" s="87"/>
      <c r="E92" s="87"/>
    </row>
    <row r="93" spans="1:5">
      <c r="A93" s="87"/>
      <c r="B93" s="87"/>
      <c r="C93" s="87"/>
      <c r="D93" s="87"/>
      <c r="E93" s="87"/>
    </row>
    <row r="94" spans="1:5">
      <c r="A94" s="87"/>
      <c r="B94" s="87"/>
      <c r="C94" s="87"/>
      <c r="D94" s="87"/>
      <c r="E94" s="87"/>
    </row>
    <row r="95" spans="1:5">
      <c r="A95" s="87"/>
      <c r="B95" s="87"/>
      <c r="C95" s="87"/>
      <c r="D95" s="87"/>
      <c r="E95" s="87"/>
    </row>
    <row r="96" spans="1:5">
      <c r="A96" s="87"/>
      <c r="B96" s="87"/>
      <c r="C96" s="87"/>
      <c r="D96" s="87"/>
      <c r="E96" s="87"/>
    </row>
    <row r="97" spans="1:5">
      <c r="A97" s="87"/>
      <c r="B97" s="87"/>
      <c r="C97" s="87"/>
      <c r="D97" s="87"/>
      <c r="E97" s="87"/>
    </row>
    <row r="98" spans="1:5">
      <c r="A98" s="87"/>
      <c r="B98" s="87"/>
      <c r="C98" s="87"/>
      <c r="D98" s="87"/>
      <c r="E98" s="87"/>
    </row>
    <row r="99" spans="1:5">
      <c r="A99" s="87"/>
      <c r="B99" s="87"/>
      <c r="C99" s="87"/>
      <c r="D99" s="87"/>
      <c r="E99" s="87"/>
    </row>
    <row r="100" spans="1:5">
      <c r="A100" s="87"/>
      <c r="B100" s="87"/>
      <c r="C100" s="87"/>
      <c r="D100" s="87"/>
      <c r="E100" s="87"/>
    </row>
    <row r="101" spans="1:5">
      <c r="A101" s="87"/>
      <c r="B101" s="87"/>
      <c r="C101" s="87"/>
      <c r="D101" s="87"/>
      <c r="E101" s="87"/>
    </row>
    <row r="102" spans="1:5">
      <c r="A102" s="87"/>
      <c r="B102" s="87"/>
      <c r="C102" s="87"/>
      <c r="D102" s="87"/>
      <c r="E102" s="87"/>
    </row>
    <row r="103" spans="1:5">
      <c r="A103" s="87"/>
      <c r="B103" s="87"/>
      <c r="C103" s="87"/>
      <c r="D103" s="87"/>
      <c r="E103" s="87"/>
    </row>
    <row r="104" spans="1:5">
      <c r="A104" s="87"/>
      <c r="B104" s="87"/>
      <c r="C104" s="87"/>
      <c r="D104" s="87"/>
      <c r="E104" s="87"/>
    </row>
    <row r="105" spans="1:5">
      <c r="A105" s="87"/>
      <c r="B105" s="87"/>
      <c r="C105" s="87"/>
      <c r="D105" s="87"/>
      <c r="E105" s="87"/>
    </row>
    <row r="106" spans="1:5">
      <c r="A106" s="87"/>
      <c r="B106" s="87"/>
      <c r="C106" s="87"/>
      <c r="D106" s="87"/>
      <c r="E106" s="87"/>
    </row>
    <row r="107" spans="1:5">
      <c r="A107" s="87"/>
      <c r="B107" s="87"/>
      <c r="C107" s="87"/>
      <c r="D107" s="87"/>
      <c r="E107" s="87"/>
    </row>
    <row r="108" spans="1:5">
      <c r="A108" s="87"/>
      <c r="B108" s="87"/>
      <c r="C108" s="87"/>
      <c r="D108" s="87"/>
      <c r="E108" s="87"/>
    </row>
    <row r="109" spans="1:5">
      <c r="A109" s="87"/>
      <c r="B109" s="87"/>
      <c r="C109" s="87"/>
      <c r="D109" s="87"/>
      <c r="E109" s="87"/>
    </row>
    <row r="110" spans="1:5">
      <c r="A110" s="87"/>
      <c r="B110" s="87"/>
      <c r="C110" s="87"/>
      <c r="D110" s="87"/>
      <c r="E110" s="87"/>
    </row>
    <row r="111" spans="1:5">
      <c r="A111" s="87"/>
      <c r="B111" s="87"/>
      <c r="C111" s="87"/>
      <c r="D111" s="87"/>
      <c r="E111" s="87"/>
    </row>
    <row r="112" spans="1:5">
      <c r="A112" s="87"/>
      <c r="B112" s="87"/>
      <c r="C112" s="87"/>
      <c r="D112" s="87"/>
      <c r="E112" s="87"/>
    </row>
    <row r="113" spans="1:5">
      <c r="A113" s="87"/>
      <c r="B113" s="87"/>
      <c r="C113" s="87"/>
      <c r="D113" s="87"/>
      <c r="E113" s="87"/>
    </row>
    <row r="114" spans="1:5">
      <c r="A114" s="87"/>
      <c r="B114" s="87"/>
      <c r="C114" s="87"/>
      <c r="D114" s="87"/>
      <c r="E114" s="87"/>
    </row>
    <row r="115" spans="1:5">
      <c r="A115" s="87"/>
      <c r="B115" s="87"/>
      <c r="C115" s="87"/>
      <c r="D115" s="87"/>
      <c r="E115" s="87"/>
    </row>
  </sheetData>
  <sheetProtection password="89FC" sheet="1" objects="1" scenarios="1"/>
  <mergeCells count="37"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  <mergeCell ref="A17:B17"/>
    <mergeCell ref="A21:B21"/>
    <mergeCell ref="A20:B20"/>
    <mergeCell ref="A22:B22"/>
    <mergeCell ref="A19:B19"/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476250</xdr:colOff>
                    <xdr:row>23</xdr:row>
                    <xdr:rowOff>9525</xdr:rowOff>
                  </from>
                  <to>
                    <xdr:col>3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9525</xdr:rowOff>
                  </from>
                  <to>
                    <xdr:col>4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476250</xdr:colOff>
                    <xdr:row>24</xdr:row>
                    <xdr:rowOff>9525</xdr:rowOff>
                  </from>
                  <to>
                    <xdr:col>3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9525</xdr:rowOff>
                  </from>
                  <to>
                    <xdr:col>4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9525</xdr:rowOff>
                  </from>
                  <to>
                    <xdr:col>3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9525</xdr:rowOff>
                  </from>
                  <to>
                    <xdr:col>4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476250</xdr:colOff>
                    <xdr:row>26</xdr:row>
                    <xdr:rowOff>0</xdr:rowOff>
                  </from>
                  <to>
                    <xdr:col>3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476250</xdr:colOff>
                    <xdr:row>27</xdr:row>
                    <xdr:rowOff>9525</xdr:rowOff>
                  </from>
                  <to>
                    <xdr:col>3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476250</xdr:colOff>
                    <xdr:row>28</xdr:row>
                    <xdr:rowOff>9525</xdr:rowOff>
                  </from>
                  <to>
                    <xdr:col>3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9525</xdr:rowOff>
                  </from>
                  <to>
                    <xdr:col>4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9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1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2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3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>
                  <from>
                    <xdr:col>0</xdr:col>
                    <xdr:colOff>1009650</xdr:colOff>
                    <xdr:row>15</xdr:row>
                    <xdr:rowOff>9525</xdr:rowOff>
                  </from>
                  <to>
                    <xdr:col>0</xdr:col>
                    <xdr:colOff>1219200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>
                  <from>
                    <xdr:col>0</xdr:col>
                    <xdr:colOff>1009650</xdr:colOff>
                    <xdr:row>17</xdr:row>
                    <xdr:rowOff>9525</xdr:rowOff>
                  </from>
                  <to>
                    <xdr:col>0</xdr:col>
                    <xdr:colOff>1219200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5"/>
  <sheetViews>
    <sheetView zoomScaleNormal="100" workbookViewId="0">
      <selection activeCell="A2" sqref="A2:E2"/>
    </sheetView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18" t="s">
        <v>253</v>
      </c>
      <c r="C1" s="218"/>
      <c r="D1" s="249" t="s">
        <v>293</v>
      </c>
      <c r="E1" s="222"/>
      <c r="F1" s="17"/>
      <c r="G1" s="13"/>
      <c r="H1" s="13"/>
      <c r="I1" s="1"/>
    </row>
    <row r="2" spans="1:9" ht="69.95" customHeight="1">
      <c r="A2" s="254" t="s">
        <v>160</v>
      </c>
      <c r="B2" s="255"/>
      <c r="C2" s="255"/>
      <c r="D2" s="256"/>
      <c r="E2" s="257"/>
      <c r="F2" s="17"/>
      <c r="G2" s="13"/>
      <c r="H2" s="13"/>
      <c r="I2" s="1"/>
    </row>
    <row r="3" spans="1:9" ht="21" thickBot="1">
      <c r="A3" s="250" t="s">
        <v>269</v>
      </c>
      <c r="B3" s="251"/>
      <c r="C3" s="252"/>
      <c r="D3" s="252"/>
      <c r="E3" s="253"/>
      <c r="F3" s="17"/>
      <c r="G3" s="13"/>
      <c r="H3" s="13"/>
      <c r="I3" s="1"/>
    </row>
    <row r="4" spans="1:9" ht="21.95" customHeight="1" thickBot="1">
      <c r="A4" s="56"/>
      <c r="B4" s="126" t="s">
        <v>60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26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58" t="s">
        <v>270</v>
      </c>
      <c r="B6" s="260"/>
      <c r="C6" s="260"/>
      <c r="D6" s="260"/>
      <c r="E6" s="261"/>
      <c r="F6" s="17"/>
      <c r="G6" s="13"/>
      <c r="H6" s="13"/>
      <c r="I6" s="1"/>
    </row>
    <row r="7" spans="1:9" ht="59.45" customHeight="1" thickBot="1">
      <c r="A7" s="262"/>
      <c r="B7" s="263"/>
      <c r="C7" s="263"/>
      <c r="D7" s="263"/>
      <c r="E7" s="264"/>
      <c r="F7" s="11"/>
      <c r="G7" s="11"/>
      <c r="H7" s="11"/>
      <c r="I7" s="1"/>
    </row>
    <row r="8" spans="1:9" ht="39" customHeight="1" thickBot="1">
      <c r="A8" s="258" t="s">
        <v>271</v>
      </c>
      <c r="B8" s="260"/>
      <c r="C8" s="260"/>
      <c r="D8" s="260"/>
      <c r="E8" s="261"/>
      <c r="F8" s="11"/>
      <c r="G8" s="11"/>
      <c r="H8" s="11"/>
      <c r="I8" s="1"/>
    </row>
    <row r="9" spans="1:9" ht="59.45" customHeight="1" thickBot="1">
      <c r="A9" s="265"/>
      <c r="B9" s="266"/>
      <c r="C9" s="266"/>
      <c r="D9" s="266"/>
      <c r="E9" s="267"/>
      <c r="F9" s="11"/>
      <c r="G9" s="11"/>
      <c r="H9" s="11"/>
      <c r="I9" s="1"/>
    </row>
    <row r="10" spans="1:9" ht="20.25" thickBot="1">
      <c r="A10" s="258" t="s">
        <v>272</v>
      </c>
      <c r="B10" s="260"/>
      <c r="C10" s="260"/>
      <c r="D10" s="260"/>
      <c r="E10" s="261"/>
      <c r="F10" s="11"/>
      <c r="G10" s="11"/>
      <c r="H10" s="11"/>
      <c r="I10" s="1"/>
    </row>
    <row r="11" spans="1:9" ht="20.25" thickBot="1">
      <c r="A11" s="127" t="s">
        <v>171</v>
      </c>
      <c r="B11" s="84" t="s">
        <v>61</v>
      </c>
      <c r="C11" s="123" t="str">
        <f>IF(A12=1," ",IF(A12=2,"在線式(on-line)",IF(A12=3,"離線式(off-line)")))</f>
        <v xml:space="preserve"> </v>
      </c>
      <c r="D11" s="242" t="s">
        <v>153</v>
      </c>
      <c r="E11" s="228"/>
      <c r="F11" s="14"/>
      <c r="G11" s="14"/>
      <c r="H11" s="14"/>
      <c r="I11" s="8"/>
    </row>
    <row r="12" spans="1:9" ht="20.25" thickBot="1">
      <c r="A12" s="79">
        <v>1</v>
      </c>
      <c r="B12" s="27" t="s">
        <v>64</v>
      </c>
      <c r="C12" s="121"/>
      <c r="D12" s="122" t="s">
        <v>91</v>
      </c>
      <c r="E12" s="62"/>
      <c r="F12" s="14"/>
      <c r="G12" s="14"/>
      <c r="H12" s="14"/>
      <c r="I12" s="8"/>
    </row>
    <row r="13" spans="1:9" ht="20.25" thickBot="1">
      <c r="A13" s="127" t="s">
        <v>214</v>
      </c>
      <c r="B13" s="63"/>
      <c r="C13" s="124"/>
      <c r="D13" s="64"/>
      <c r="E13" s="65"/>
      <c r="F13" s="14"/>
      <c r="G13" s="14"/>
      <c r="H13" s="14"/>
      <c r="I13" s="8"/>
    </row>
    <row r="14" spans="1:9" ht="20.25" thickBot="1">
      <c r="A14" s="246" t="s">
        <v>273</v>
      </c>
      <c r="B14" s="268" t="s">
        <v>90</v>
      </c>
      <c r="C14" s="268"/>
      <c r="D14" s="268"/>
      <c r="E14" s="269"/>
      <c r="F14" s="14"/>
      <c r="G14" s="14"/>
      <c r="H14" s="14"/>
      <c r="I14" s="8"/>
    </row>
    <row r="15" spans="1:9" ht="21" customHeight="1" thickBot="1">
      <c r="A15" s="127" t="s">
        <v>109</v>
      </c>
      <c r="B15" s="84" t="s">
        <v>154</v>
      </c>
      <c r="C15" s="123" t="str">
        <f>IF(A16=1," ",IF(A16=2,"在線式(on-line)",IF(A16=3,"離線式(off-line)")))</f>
        <v xml:space="preserve"> </v>
      </c>
      <c r="D15" s="242" t="s">
        <v>156</v>
      </c>
      <c r="E15" s="228"/>
      <c r="F15" s="14"/>
      <c r="G15" s="14"/>
      <c r="H15" s="14"/>
      <c r="I15" s="8"/>
    </row>
    <row r="16" spans="1:9" ht="20.25" thickBot="1">
      <c r="A16" s="79">
        <v>1</v>
      </c>
      <c r="B16" s="119" t="s">
        <v>155</v>
      </c>
      <c r="C16" s="121"/>
      <c r="D16" s="104" t="s">
        <v>9</v>
      </c>
      <c r="E16" s="55">
        <v>1</v>
      </c>
      <c r="F16" s="14"/>
      <c r="G16" s="14"/>
      <c r="H16" s="14"/>
      <c r="I16" s="8"/>
    </row>
    <row r="17" spans="1:11" ht="20.25" thickBot="1">
      <c r="A17" s="127" t="s">
        <v>152</v>
      </c>
      <c r="B17" s="128" t="str">
        <f>IF(E16=1," ",IF(E16=2,"無設置需求",IF(E16,"無擴增需求",IF(E16,"無汰換需求"))))</f>
        <v xml:space="preserve"> </v>
      </c>
      <c r="C17" s="125" t="s">
        <v>44</v>
      </c>
      <c r="D17" s="66"/>
      <c r="E17" s="67"/>
      <c r="F17" s="12"/>
      <c r="G17" s="12"/>
      <c r="H17" s="12"/>
      <c r="I17" s="1"/>
    </row>
    <row r="18" spans="1:11" ht="20.25" thickBot="1">
      <c r="A18" s="258" t="s">
        <v>284</v>
      </c>
      <c r="B18" s="259"/>
      <c r="C18" s="260"/>
      <c r="D18" s="260"/>
      <c r="E18" s="261"/>
      <c r="F18" s="11"/>
      <c r="G18" s="11"/>
      <c r="H18" s="22"/>
      <c r="I18" s="1"/>
    </row>
    <row r="19" spans="1:11" ht="20.25" thickBot="1">
      <c r="A19" s="171" t="s">
        <v>89</v>
      </c>
      <c r="B19" s="84" t="s">
        <v>59</v>
      </c>
      <c r="C19" s="108" t="str">
        <f>IF(A20=1," ",IF(A20=2,"柴油",IF(A20=3,"天然氣(NG)",IF(A20=4,"瓦斯(LPG)",IF(A20=5,"重油",IF(A20=6,"生質油",IF(A20=7,"其他")))))))</f>
        <v xml:space="preserve"> </v>
      </c>
      <c r="D19" s="242" t="s">
        <v>44</v>
      </c>
      <c r="E19" s="228"/>
      <c r="F19" s="14"/>
      <c r="G19" s="12"/>
      <c r="H19" s="12"/>
      <c r="I19" s="1"/>
    </row>
    <row r="20" spans="1:11" ht="19.5">
      <c r="A20" s="172">
        <v>1</v>
      </c>
      <c r="B20" s="175" t="s">
        <v>289</v>
      </c>
      <c r="C20" s="176"/>
      <c r="D20" s="104" t="s">
        <v>9</v>
      </c>
      <c r="E20" s="177"/>
      <c r="F20" s="14"/>
      <c r="H20" s="14"/>
      <c r="I20" s="1"/>
    </row>
    <row r="21" spans="1:11" ht="19.5">
      <c r="A21" s="173"/>
      <c r="B21" s="181" t="s">
        <v>285</v>
      </c>
      <c r="C21" s="182" t="s">
        <v>292</v>
      </c>
      <c r="D21" s="182" t="s">
        <v>290</v>
      </c>
      <c r="E21" s="182" t="s">
        <v>291</v>
      </c>
      <c r="F21" s="14"/>
      <c r="H21" s="14"/>
      <c r="I21" s="1"/>
    </row>
    <row r="22" spans="1:11" ht="20.25" thickBot="1">
      <c r="A22" s="174" t="s">
        <v>216</v>
      </c>
      <c r="B22" s="178"/>
      <c r="C22" s="179"/>
      <c r="D22" s="180"/>
      <c r="E22" s="179"/>
      <c r="F22" s="12"/>
      <c r="G22" s="12"/>
      <c r="H22" s="12"/>
      <c r="I22" s="1"/>
    </row>
    <row r="23" spans="1:11" ht="20.25" thickBot="1">
      <c r="A23" s="246" t="s">
        <v>274</v>
      </c>
      <c r="B23" s="247" t="s">
        <v>92</v>
      </c>
      <c r="C23" s="247"/>
      <c r="D23" s="247"/>
      <c r="E23" s="248"/>
      <c r="F23" s="12"/>
      <c r="G23" s="12"/>
      <c r="H23" s="12"/>
      <c r="I23" s="1"/>
    </row>
    <row r="24" spans="1:11" ht="20.25" thickBot="1">
      <c r="A24" s="127" t="s">
        <v>157</v>
      </c>
      <c r="B24" s="129" t="s">
        <v>158</v>
      </c>
      <c r="C24" s="108" t="str">
        <f>IF(A25=1," ",IF(A25=2,"柴油",IF(A25=3,"天然氣(NG)",IF(A25=4,"瓦斯(LPG)",IF(A25=5,"重油",IF(A25=6,"生質油",IF(A25=7,"其他")))))))</f>
        <v xml:space="preserve"> </v>
      </c>
      <c r="D24" s="242" t="s">
        <v>43</v>
      </c>
      <c r="E24" s="228"/>
      <c r="F24" s="12"/>
      <c r="G24" s="12"/>
      <c r="H24" s="12"/>
      <c r="I24" s="8"/>
    </row>
    <row r="25" spans="1:11" ht="20.25" thickBot="1">
      <c r="A25" s="79">
        <v>1</v>
      </c>
      <c r="B25" s="119" t="s">
        <v>159</v>
      </c>
      <c r="C25" s="121"/>
      <c r="D25" s="104" t="s">
        <v>9</v>
      </c>
      <c r="E25" s="68"/>
      <c r="F25" s="12"/>
      <c r="G25" s="12"/>
      <c r="H25" s="12"/>
      <c r="I25" s="8"/>
    </row>
    <row r="26" spans="1:11" ht="20.25" thickBot="1">
      <c r="A26" s="127" t="s">
        <v>215</v>
      </c>
      <c r="B26" s="130"/>
      <c r="C26" s="120"/>
      <c r="D26" s="69"/>
      <c r="E26" s="70"/>
      <c r="F26" s="12"/>
      <c r="G26" s="12"/>
      <c r="H26" s="12"/>
      <c r="I26" s="8"/>
    </row>
    <row r="27" spans="1:11" ht="20.100000000000001" customHeight="1">
      <c r="A27" s="20"/>
      <c r="B27" s="20"/>
      <c r="C27" s="20"/>
      <c r="D27" s="20"/>
      <c r="E27" s="20"/>
      <c r="F27" s="19"/>
      <c r="G27" s="16"/>
      <c r="H27" s="15"/>
      <c r="I27" s="1"/>
      <c r="K27" s="8"/>
    </row>
    <row r="28" spans="1:11" ht="20.100000000000001" customHeight="1">
      <c r="A28" s="20"/>
      <c r="B28" s="20"/>
      <c r="C28" s="20"/>
      <c r="D28" s="20"/>
      <c r="E28" s="20"/>
      <c r="F28" s="14"/>
      <c r="G28" s="14"/>
      <c r="H28" s="14"/>
      <c r="I28" s="8"/>
      <c r="K28" s="8"/>
    </row>
    <row r="29" spans="1:11" ht="15.75" customHeight="1">
      <c r="A29" s="20"/>
      <c r="B29" s="20"/>
      <c r="C29" s="20"/>
      <c r="D29" s="20"/>
      <c r="E29" s="20"/>
      <c r="F29" s="14"/>
      <c r="G29" s="14"/>
      <c r="H29" s="14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8"/>
      <c r="G30" s="15"/>
      <c r="H30" s="15"/>
      <c r="I30" s="1"/>
      <c r="K30" s="8"/>
    </row>
    <row r="31" spans="1:11" ht="20.100000000000001" customHeight="1">
      <c r="A31" s="20"/>
      <c r="B31" s="20"/>
      <c r="C31" s="20"/>
      <c r="D31" s="20"/>
      <c r="E31" s="20"/>
      <c r="F31" s="19"/>
      <c r="G31" s="16"/>
      <c r="H31" s="15"/>
      <c r="I31" s="9"/>
      <c r="K31" s="8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</row>
    <row r="35" spans="1:12" ht="20.100000000000001" customHeight="1">
      <c r="A35" s="20"/>
      <c r="B35" s="20"/>
      <c r="C35" s="20"/>
      <c r="D35" s="20"/>
      <c r="E35" s="20"/>
      <c r="F35" s="14"/>
      <c r="G35" s="14"/>
      <c r="H35" s="14"/>
      <c r="I35" s="9"/>
      <c r="K35" s="6"/>
      <c r="L35" s="7"/>
    </row>
    <row r="36" spans="1:12" ht="16.5" customHeight="1">
      <c r="A36" s="21"/>
      <c r="B36" s="14"/>
      <c r="C36" s="14"/>
      <c r="D36" s="14"/>
      <c r="E36" s="14"/>
      <c r="F36" s="14"/>
      <c r="G36" s="14"/>
      <c r="H36" s="14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5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8"/>
      <c r="E38" s="18"/>
      <c r="F38" s="18"/>
      <c r="G38" s="16"/>
      <c r="H38" s="15"/>
      <c r="I38" s="9"/>
      <c r="K38" s="6"/>
      <c r="L38" s="7"/>
    </row>
    <row r="39" spans="1:12" ht="20.100000000000001" customHeight="1">
      <c r="A39" s="21"/>
      <c r="B39" s="11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4"/>
      <c r="C40" s="14"/>
      <c r="D40" s="14"/>
      <c r="E40" s="14"/>
      <c r="F40" s="14"/>
      <c r="G40" s="14"/>
      <c r="H40" s="14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8"/>
      <c r="G41" s="15"/>
      <c r="H41" s="15"/>
      <c r="I41" s="9"/>
      <c r="K41" s="6"/>
      <c r="L41" s="7"/>
    </row>
    <row r="42" spans="1:12" ht="16.5" customHeight="1">
      <c r="A42" s="21"/>
      <c r="B42" s="11"/>
      <c r="C42" s="14"/>
      <c r="D42" s="18"/>
      <c r="E42" s="18"/>
      <c r="F42" s="19"/>
      <c r="G42" s="16"/>
      <c r="H42" s="15"/>
      <c r="I42" s="9"/>
      <c r="K42" s="6"/>
      <c r="L42" s="7"/>
    </row>
    <row r="43" spans="1:12" ht="18.75">
      <c r="A43" s="21"/>
      <c r="B43" s="11"/>
      <c r="C43" s="14"/>
      <c r="D43" s="14"/>
      <c r="E43" s="14"/>
      <c r="F43" s="14"/>
      <c r="G43" s="14"/>
      <c r="H43" s="14"/>
      <c r="I43" s="9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  <row r="135" spans="1:7">
      <c r="A135" s="2"/>
      <c r="B135" s="2"/>
      <c r="C135" s="2"/>
      <c r="D135" s="2"/>
      <c r="E135" s="4"/>
      <c r="F135" s="4"/>
      <c r="G135" s="4"/>
    </row>
  </sheetData>
  <sheetProtection password="89FC" sheet="1" objects="1" scenarios="1"/>
  <mergeCells count="16">
    <mergeCell ref="D15:E15"/>
    <mergeCell ref="D24:E24"/>
    <mergeCell ref="A23:E23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1714500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21</xdr:row>
                    <xdr:rowOff>9525</xdr:rowOff>
                  </from>
                  <to>
                    <xdr:col>0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23</xdr:row>
                    <xdr:rowOff>9525</xdr:rowOff>
                  </from>
                  <to>
                    <xdr:col>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25</xdr:row>
                    <xdr:rowOff>9525</xdr:rowOff>
                  </from>
                  <to>
                    <xdr:col>0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23</xdr:row>
                    <xdr:rowOff>19050</xdr:rowOff>
                  </from>
                  <to>
                    <xdr:col>2</xdr:col>
                    <xdr:colOff>1724025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20" name="Check Box 9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20</xdr:row>
                    <xdr:rowOff>19050</xdr:rowOff>
                  </from>
                  <to>
                    <xdr:col>2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21" name="Check Box 10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20</xdr:row>
                    <xdr:rowOff>19050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22" name="Check Box 101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20</xdr:row>
                    <xdr:rowOff>9525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topLeftCell="A10" zoomScaleNormal="100" workbookViewId="0">
      <selection activeCell="G7" sqref="G7"/>
    </sheetView>
  </sheetViews>
  <sheetFormatPr defaultColWidth="9" defaultRowHeight="15.75"/>
  <cols>
    <col min="1" max="1" width="20.125" style="86" customWidth="1"/>
    <col min="2" max="2" width="21.7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134"/>
      <c r="B1" s="285" t="s">
        <v>254</v>
      </c>
      <c r="C1" s="285"/>
      <c r="D1" s="286" t="s">
        <v>295</v>
      </c>
      <c r="E1" s="287"/>
    </row>
    <row r="2" spans="1:5" ht="20.25" thickBot="1">
      <c r="A2" s="288" t="s">
        <v>275</v>
      </c>
      <c r="B2" s="289"/>
      <c r="C2" s="289"/>
      <c r="D2" s="290"/>
      <c r="E2" s="291"/>
    </row>
    <row r="3" spans="1:5" ht="21" customHeight="1" thickBot="1">
      <c r="A3" s="135" t="s">
        <v>89</v>
      </c>
      <c r="B3" s="136" t="s">
        <v>61</v>
      </c>
      <c r="C3" s="162" t="str">
        <f>IF(A4=1," ",IF(A4=2,"鉛酸電池",IF(A4=3,"鋰電池",IF(A4=4,"全釩液流電池",IF(A4=5,"其他")))))</f>
        <v xml:space="preserve"> </v>
      </c>
      <c r="D3" s="242" t="s">
        <v>120</v>
      </c>
      <c r="E3" s="228"/>
    </row>
    <row r="4" spans="1:5" ht="21" customHeight="1" thickBot="1">
      <c r="A4" s="80">
        <v>1</v>
      </c>
      <c r="B4" s="137" t="s">
        <v>64</v>
      </c>
      <c r="C4" s="160"/>
      <c r="D4" s="138" t="s">
        <v>9</v>
      </c>
      <c r="E4" s="139"/>
    </row>
    <row r="5" spans="1:5" ht="21" customHeight="1" thickBot="1">
      <c r="A5" s="135" t="s">
        <v>112</v>
      </c>
      <c r="B5" s="140"/>
      <c r="C5" s="141"/>
      <c r="D5" s="142"/>
      <c r="E5" s="143"/>
    </row>
    <row r="6" spans="1:5" ht="20.25" thickBot="1">
      <c r="A6" s="280" t="s">
        <v>276</v>
      </c>
      <c r="B6" s="292" t="s">
        <v>67</v>
      </c>
      <c r="C6" s="292"/>
      <c r="D6" s="292"/>
      <c r="E6" s="293"/>
    </row>
    <row r="7" spans="1:5" ht="21" customHeight="1" thickBot="1">
      <c r="A7" s="135" t="s">
        <v>109</v>
      </c>
      <c r="B7" s="136" t="s">
        <v>175</v>
      </c>
      <c r="C7" s="162" t="str">
        <f>IF(A8=1," ",IF(A8=2,"鉛酸電池",IF(A8=3,"鋰電池",IF(A8=4,"全釩液流電池",IF(A8=5,"其他")))))</f>
        <v xml:space="preserve"> </v>
      </c>
      <c r="D7" s="242" t="s">
        <v>120</v>
      </c>
      <c r="E7" s="228"/>
    </row>
    <row r="8" spans="1:5" ht="21" customHeight="1" thickBot="1">
      <c r="A8" s="79">
        <v>1</v>
      </c>
      <c r="B8" s="144" t="s">
        <v>176</v>
      </c>
      <c r="C8" s="160"/>
      <c r="D8" s="145" t="s">
        <v>9</v>
      </c>
      <c r="E8" s="153">
        <v>1</v>
      </c>
    </row>
    <row r="9" spans="1:5" ht="21" customHeight="1" thickBot="1">
      <c r="A9" s="135" t="s">
        <v>111</v>
      </c>
      <c r="B9" s="140"/>
      <c r="C9" s="141"/>
      <c r="D9" s="146"/>
      <c r="E9" s="147"/>
    </row>
    <row r="10" spans="1:5" ht="21" customHeight="1" thickBot="1">
      <c r="A10" s="297" t="s">
        <v>116</v>
      </c>
      <c r="B10" s="298"/>
      <c r="C10" s="298"/>
      <c r="D10" s="148" t="s">
        <v>115</v>
      </c>
      <c r="E10" s="148" t="s">
        <v>177</v>
      </c>
    </row>
    <row r="11" spans="1:5" ht="21" customHeight="1" thickBot="1">
      <c r="A11" s="299" t="s">
        <v>113</v>
      </c>
      <c r="B11" s="300"/>
      <c r="C11" s="300"/>
      <c r="D11" s="148" t="s">
        <v>178</v>
      </c>
      <c r="E11" s="148" t="s">
        <v>179</v>
      </c>
    </row>
    <row r="12" spans="1:5" ht="20.25" thickBot="1">
      <c r="A12" s="288" t="s">
        <v>172</v>
      </c>
      <c r="B12" s="289"/>
      <c r="C12" s="289"/>
      <c r="D12" s="289"/>
      <c r="E12" s="295"/>
    </row>
    <row r="13" spans="1:5" ht="21" customHeight="1" thickBot="1">
      <c r="A13" s="154"/>
      <c r="B13" s="294" t="s">
        <v>230</v>
      </c>
      <c r="C13" s="294"/>
      <c r="D13" s="160"/>
      <c r="E13" s="149" t="s">
        <v>117</v>
      </c>
    </row>
    <row r="14" spans="1:5" ht="21" customHeight="1" thickBot="1">
      <c r="A14" s="155"/>
      <c r="B14" s="294" t="s">
        <v>231</v>
      </c>
      <c r="C14" s="294"/>
      <c r="D14" s="160"/>
      <c r="E14" s="149" t="s">
        <v>117</v>
      </c>
    </row>
    <row r="15" spans="1:5" ht="21" customHeight="1">
      <c r="A15" s="156">
        <v>1</v>
      </c>
      <c r="B15" s="294" t="s">
        <v>229</v>
      </c>
      <c r="C15" s="294"/>
      <c r="D15" s="161" t="str">
        <f>IFERROR((D13/(D13+D14))," ")</f>
        <v xml:space="preserve"> </v>
      </c>
      <c r="E15" s="83" t="s">
        <v>174</v>
      </c>
    </row>
    <row r="16" spans="1:5" ht="19.5" customHeight="1" thickBot="1">
      <c r="A16" s="288" t="s">
        <v>277</v>
      </c>
      <c r="B16" s="296"/>
      <c r="C16" s="289"/>
      <c r="D16" s="289"/>
      <c r="E16" s="295"/>
    </row>
    <row r="17" spans="1:5" ht="21" customHeight="1" thickBot="1">
      <c r="A17" s="135" t="s">
        <v>89</v>
      </c>
      <c r="B17" s="136" t="s">
        <v>138</v>
      </c>
      <c r="C17" s="162" t="str">
        <f>IF(A18=1," ",IF(A18=2,"室內停車場",IF(A18=3,"室外停車場",IF(A18=4,"均有設置"))))</f>
        <v xml:space="preserve"> </v>
      </c>
      <c r="D17" s="283"/>
      <c r="E17" s="284"/>
    </row>
    <row r="18" spans="1:5" ht="21" customHeight="1">
      <c r="A18" s="79">
        <v>1</v>
      </c>
      <c r="B18" s="150" t="s">
        <v>139</v>
      </c>
      <c r="C18" s="163" t="str">
        <f>IF(A15=1," ",IF(A15=2,"慢充(AC交流電)",IF(A15=3,"快充(DC直流電)",IF(A15=4,"慢充+快充"))))</f>
        <v xml:space="preserve"> </v>
      </c>
      <c r="D18" s="242"/>
      <c r="E18" s="228"/>
    </row>
    <row r="19" spans="1:5" ht="21" customHeight="1">
      <c r="A19" s="79">
        <v>1</v>
      </c>
      <c r="B19" s="150" t="s">
        <v>140</v>
      </c>
      <c r="C19" s="163" t="str">
        <f>IF(A19=1," ",IF(A19=2,"單樁(單槍)",IF(A19=3,"單樁(雙槍)",IF(A19=4,"均有設置"))))</f>
        <v xml:space="preserve"> </v>
      </c>
      <c r="D19" s="270" t="s">
        <v>120</v>
      </c>
      <c r="E19" s="271"/>
    </row>
    <row r="20" spans="1:5" ht="21" customHeight="1">
      <c r="A20" s="79">
        <v>1</v>
      </c>
      <c r="B20" s="150" t="s">
        <v>141</v>
      </c>
      <c r="C20" s="163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272"/>
      <c r="E20" s="273"/>
    </row>
    <row r="21" spans="1:5" ht="21" customHeight="1">
      <c r="A21" s="79">
        <v>1</v>
      </c>
      <c r="B21" s="150" t="s">
        <v>142</v>
      </c>
      <c r="C21" s="163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42"/>
      <c r="E21" s="228"/>
    </row>
    <row r="22" spans="1:5" ht="21" customHeight="1" thickBot="1">
      <c r="A22" s="79">
        <v>1</v>
      </c>
      <c r="B22" s="150" t="s">
        <v>126</v>
      </c>
      <c r="C22" s="163" t="str">
        <f>IF(A22=1," ",IF(A22=2,"免費充電",IF(A22=3,"計費充電")))</f>
        <v xml:space="preserve"> </v>
      </c>
      <c r="D22" s="242"/>
      <c r="E22" s="228"/>
    </row>
    <row r="23" spans="1:5" ht="21" customHeight="1" thickBot="1">
      <c r="A23" s="135" t="s">
        <v>127</v>
      </c>
      <c r="B23" s="140"/>
      <c r="C23" s="151"/>
      <c r="D23" s="152">
        <v>1</v>
      </c>
      <c r="E23" s="143"/>
    </row>
    <row r="24" spans="1:5" ht="21" customHeight="1" thickBot="1">
      <c r="A24" s="280" t="s">
        <v>278</v>
      </c>
      <c r="B24" s="281"/>
      <c r="C24" s="281"/>
      <c r="D24" s="281"/>
      <c r="E24" s="282"/>
    </row>
    <row r="25" spans="1:5" ht="21" customHeight="1" thickBot="1">
      <c r="A25" s="135" t="s">
        <v>128</v>
      </c>
      <c r="B25" s="136" t="s">
        <v>130</v>
      </c>
      <c r="C25" s="162" t="str">
        <f>IF(A26=1," ",IF(A26=2,"室內停車場",IF(A26=3,"室外停車場",IF(A26=4,"均評估"))))</f>
        <v xml:space="preserve"> </v>
      </c>
      <c r="D25" s="283"/>
      <c r="E25" s="284"/>
    </row>
    <row r="26" spans="1:5" ht="21" customHeight="1">
      <c r="A26" s="79">
        <v>1</v>
      </c>
      <c r="B26" s="150" t="s">
        <v>131</v>
      </c>
      <c r="C26" s="163" t="str">
        <f>IF(D23=1," ",IF(D23=2,"慢充(AC交流電)",IF(D23=3,"快充(DC直流電)",IF(D23=4,"均評估"))))</f>
        <v xml:space="preserve"> </v>
      </c>
      <c r="D26" s="242"/>
      <c r="E26" s="228"/>
    </row>
    <row r="27" spans="1:5" ht="21" customHeight="1">
      <c r="A27" s="79">
        <v>1</v>
      </c>
      <c r="B27" s="150" t="s">
        <v>132</v>
      </c>
      <c r="C27" s="163" t="str">
        <f>IF(A27=1," ",IF(A27=2,"單樁(單槍)",IF(A27=3,"單樁(雙槍)",IF(A27=4,"均評估"))))</f>
        <v xml:space="preserve"> </v>
      </c>
      <c r="D27" s="270" t="s">
        <v>120</v>
      </c>
      <c r="E27" s="271"/>
    </row>
    <row r="28" spans="1:5" ht="21" customHeight="1">
      <c r="A28" s="79">
        <v>1</v>
      </c>
      <c r="B28" s="150" t="s">
        <v>133</v>
      </c>
      <c r="C28" s="163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272"/>
      <c r="E28" s="273"/>
    </row>
    <row r="29" spans="1:5" ht="21" customHeight="1">
      <c r="A29" s="79">
        <v>1</v>
      </c>
      <c r="B29" s="150" t="s">
        <v>134</v>
      </c>
      <c r="C29" s="163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42"/>
      <c r="E29" s="228"/>
    </row>
    <row r="30" spans="1:5" ht="21" customHeight="1" thickBot="1">
      <c r="A30" s="79">
        <v>1</v>
      </c>
      <c r="B30" s="137" t="s">
        <v>135</v>
      </c>
      <c r="C30" s="163" t="str">
        <f>IF(A30=1," ",IF(A30=2,"免費充電",IF(A30=3,"計費充電")))</f>
        <v xml:space="preserve"> </v>
      </c>
      <c r="D30" s="242"/>
      <c r="E30" s="228"/>
    </row>
    <row r="31" spans="1:5" ht="20.100000000000001" customHeight="1" thickBot="1">
      <c r="A31" s="135" t="s">
        <v>114</v>
      </c>
      <c r="B31" s="157"/>
      <c r="C31" s="158"/>
      <c r="D31" s="159">
        <v>1</v>
      </c>
      <c r="E31" s="147"/>
    </row>
    <row r="32" spans="1:5" ht="20.100000000000001" customHeight="1">
      <c r="A32" s="274"/>
      <c r="B32" s="275"/>
      <c r="C32" s="275"/>
      <c r="D32" s="275"/>
      <c r="E32" s="276"/>
    </row>
    <row r="33" spans="1:5">
      <c r="A33" s="277"/>
      <c r="B33" s="278"/>
      <c r="C33" s="278"/>
      <c r="D33" s="278"/>
      <c r="E33" s="279"/>
    </row>
    <row r="34" spans="1:5">
      <c r="A34" s="87"/>
      <c r="B34" s="87"/>
      <c r="C34" s="87"/>
      <c r="D34" s="87"/>
      <c r="E34" s="3"/>
    </row>
  </sheetData>
  <sheetProtection password="89FC" sheet="1" objects="1" scenarios="1"/>
  <mergeCells count="25"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  <mergeCell ref="B1:C1"/>
    <mergeCell ref="D1:E1"/>
    <mergeCell ref="A2:E2"/>
    <mergeCell ref="D3:E3"/>
    <mergeCell ref="A6:E6"/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2</xdr:col>
                    <xdr:colOff>1733550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2</xdr:col>
                    <xdr:colOff>1733550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2</xdr:col>
                    <xdr:colOff>1733550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1733550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2</xdr:col>
                    <xdr:colOff>1733550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2</xdr:col>
                    <xdr:colOff>1733550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zoomScaleNormal="100" workbookViewId="0">
      <selection activeCell="E16" sqref="E16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24"/>
      <c r="B1" s="301" t="s">
        <v>254</v>
      </c>
      <c r="C1" s="302"/>
      <c r="D1" s="303" t="s">
        <v>294</v>
      </c>
      <c r="E1" s="304"/>
    </row>
    <row r="2" spans="1:5" ht="19.5">
      <c r="A2" s="305" t="s">
        <v>279</v>
      </c>
      <c r="B2" s="251"/>
      <c r="C2" s="251"/>
      <c r="D2" s="251"/>
      <c r="E2" s="306"/>
    </row>
    <row r="3" spans="1:5" ht="19.5">
      <c r="A3" s="307" t="s">
        <v>252</v>
      </c>
      <c r="B3" s="308"/>
      <c r="C3" s="309"/>
      <c r="D3" s="25" t="s">
        <v>150</v>
      </c>
      <c r="E3" s="25" t="s">
        <v>173</v>
      </c>
    </row>
    <row r="4" spans="1:5" ht="60.95" customHeight="1">
      <c r="A4" s="310" t="s">
        <v>239</v>
      </c>
      <c r="B4" s="311"/>
      <c r="C4" s="312"/>
      <c r="D4" s="26" t="s">
        <v>146</v>
      </c>
      <c r="E4" s="26" t="s">
        <v>148</v>
      </c>
    </row>
    <row r="5" spans="1:5" ht="21" customHeight="1">
      <c r="A5" s="307" t="s">
        <v>234</v>
      </c>
      <c r="B5" s="308"/>
      <c r="C5" s="309"/>
      <c r="D5" s="26" t="s">
        <v>147</v>
      </c>
      <c r="E5" s="26" t="s">
        <v>149</v>
      </c>
    </row>
    <row r="6" spans="1:5" ht="21" customHeight="1">
      <c r="A6" s="307" t="s">
        <v>161</v>
      </c>
      <c r="B6" s="308"/>
      <c r="C6" s="309"/>
      <c r="D6" s="26" t="s">
        <v>146</v>
      </c>
      <c r="E6" s="26" t="s">
        <v>148</v>
      </c>
    </row>
    <row r="7" spans="1:5" ht="21" customHeight="1">
      <c r="A7" s="307" t="s">
        <v>162</v>
      </c>
      <c r="B7" s="308"/>
      <c r="C7" s="309"/>
      <c r="D7" s="26" t="s">
        <v>147</v>
      </c>
      <c r="E7" s="26" t="s">
        <v>149</v>
      </c>
    </row>
    <row r="8" spans="1:5" ht="21" customHeight="1">
      <c r="A8" s="307" t="s">
        <v>163</v>
      </c>
      <c r="B8" s="308"/>
      <c r="C8" s="309"/>
      <c r="D8" s="26" t="s">
        <v>146</v>
      </c>
      <c r="E8" s="26" t="s">
        <v>148</v>
      </c>
    </row>
    <row r="9" spans="1:5" ht="21" customHeight="1">
      <c r="A9" s="307" t="s">
        <v>232</v>
      </c>
      <c r="B9" s="308"/>
      <c r="C9" s="309"/>
      <c r="D9" s="26" t="s">
        <v>146</v>
      </c>
      <c r="E9" s="26" t="s">
        <v>148</v>
      </c>
    </row>
    <row r="10" spans="1:5" ht="19.5">
      <c r="A10" s="307" t="s">
        <v>281</v>
      </c>
      <c r="B10" s="308"/>
      <c r="C10" s="309"/>
      <c r="D10" s="26" t="s">
        <v>146</v>
      </c>
      <c r="E10" s="26" t="s">
        <v>148</v>
      </c>
    </row>
    <row r="11" spans="1:5" ht="19.5">
      <c r="A11" s="307" t="s">
        <v>240</v>
      </c>
      <c r="B11" s="308"/>
      <c r="C11" s="309"/>
      <c r="D11" s="26" t="s">
        <v>146</v>
      </c>
      <c r="E11" s="26" t="s">
        <v>148</v>
      </c>
    </row>
    <row r="12" spans="1:5" ht="38.1" customHeight="1">
      <c r="A12" s="330" t="s">
        <v>241</v>
      </c>
      <c r="B12" s="308"/>
      <c r="C12" s="309"/>
      <c r="D12" s="26" t="s">
        <v>146</v>
      </c>
      <c r="E12" s="26" t="s">
        <v>148</v>
      </c>
    </row>
    <row r="13" spans="1:5" ht="21" customHeight="1">
      <c r="A13" s="307" t="s">
        <v>243</v>
      </c>
      <c r="B13" s="308"/>
      <c r="C13" s="309"/>
      <c r="D13" s="26" t="s">
        <v>146</v>
      </c>
      <c r="E13" s="26" t="s">
        <v>148</v>
      </c>
    </row>
    <row r="14" spans="1:5" ht="21" customHeight="1">
      <c r="A14" s="307" t="s">
        <v>242</v>
      </c>
      <c r="B14" s="308"/>
      <c r="C14" s="309"/>
      <c r="D14" s="26" t="s">
        <v>146</v>
      </c>
      <c r="E14" s="26" t="s">
        <v>148</v>
      </c>
    </row>
    <row r="15" spans="1:5" ht="21" customHeight="1">
      <c r="A15" s="305" t="s">
        <v>280</v>
      </c>
      <c r="B15" s="251"/>
      <c r="C15" s="251"/>
      <c r="D15" s="251"/>
      <c r="E15" s="306"/>
    </row>
    <row r="16" spans="1:5" ht="39" customHeight="1">
      <c r="A16" s="322" t="s">
        <v>246</v>
      </c>
      <c r="B16" s="323"/>
      <c r="C16" s="324"/>
      <c r="D16" s="26" t="s">
        <v>147</v>
      </c>
      <c r="E16" s="26" t="s">
        <v>149</v>
      </c>
    </row>
    <row r="17" spans="1:5" ht="39" customHeight="1">
      <c r="A17" s="322" t="s">
        <v>247</v>
      </c>
      <c r="B17" s="323"/>
      <c r="C17" s="324"/>
      <c r="D17" s="26" t="s">
        <v>147</v>
      </c>
      <c r="E17" s="26" t="s">
        <v>149</v>
      </c>
    </row>
    <row r="18" spans="1:5" ht="39" customHeight="1">
      <c r="A18" s="322" t="s">
        <v>248</v>
      </c>
      <c r="B18" s="323"/>
      <c r="C18" s="324"/>
      <c r="D18" s="26" t="s">
        <v>147</v>
      </c>
      <c r="E18" s="26" t="s">
        <v>149</v>
      </c>
    </row>
    <row r="19" spans="1:5" ht="39" customHeight="1">
      <c r="A19" s="322" t="s">
        <v>249</v>
      </c>
      <c r="B19" s="323"/>
      <c r="C19" s="324"/>
      <c r="D19" s="26" t="s">
        <v>147</v>
      </c>
      <c r="E19" s="26" t="s">
        <v>149</v>
      </c>
    </row>
    <row r="20" spans="1:5" ht="39" customHeight="1">
      <c r="A20" s="325" t="s">
        <v>250</v>
      </c>
      <c r="B20" s="326"/>
      <c r="C20" s="327"/>
      <c r="D20" s="46" t="s">
        <v>147</v>
      </c>
      <c r="E20" s="46" t="s">
        <v>149</v>
      </c>
    </row>
    <row r="21" spans="1:5" ht="39" customHeight="1">
      <c r="A21" s="328" t="s">
        <v>251</v>
      </c>
      <c r="B21" s="329"/>
      <c r="C21" s="329"/>
      <c r="D21" s="170" t="s">
        <v>147</v>
      </c>
      <c r="E21" s="170" t="s">
        <v>149</v>
      </c>
    </row>
    <row r="22" spans="1:5" ht="20.100000000000001" customHeight="1">
      <c r="A22" s="313"/>
      <c r="B22" s="314"/>
      <c r="C22" s="314"/>
      <c r="D22" s="314"/>
      <c r="E22" s="315"/>
    </row>
    <row r="23" spans="1:5" ht="20.100000000000001" customHeight="1">
      <c r="A23" s="316"/>
      <c r="B23" s="317"/>
      <c r="C23" s="317"/>
      <c r="D23" s="317"/>
      <c r="E23" s="318"/>
    </row>
    <row r="24" spans="1:5" ht="16.5" customHeight="1">
      <c r="A24" s="316"/>
      <c r="B24" s="317"/>
      <c r="C24" s="317"/>
      <c r="D24" s="317"/>
      <c r="E24" s="318"/>
    </row>
    <row r="25" spans="1:5" ht="20.100000000000001" customHeight="1">
      <c r="A25" s="319"/>
      <c r="B25" s="320"/>
      <c r="C25" s="320"/>
      <c r="D25" s="320"/>
      <c r="E25" s="321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1" customFormat="1">
      <c r="A37" s="3"/>
      <c r="B37" s="3"/>
      <c r="C37" s="3"/>
      <c r="D37" s="3"/>
      <c r="E37" s="3"/>
    </row>
    <row r="38" spans="1:5" s="131" customFormat="1">
      <c r="A38" s="3"/>
      <c r="B38" s="3"/>
      <c r="C38" s="3"/>
      <c r="D38" s="3"/>
      <c r="E38" s="3"/>
    </row>
    <row r="39" spans="1:5" s="131" customFormat="1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87"/>
      <c r="B78" s="87"/>
      <c r="C78" s="87"/>
      <c r="D78" s="87"/>
      <c r="E78" s="3"/>
    </row>
    <row r="79" spans="1:5" s="131" customFormat="1">
      <c r="A79" s="87"/>
      <c r="B79" s="87"/>
      <c r="C79" s="87"/>
      <c r="D79" s="87"/>
      <c r="E79" s="3"/>
    </row>
    <row r="80" spans="1:5" s="131" customFormat="1">
      <c r="A80" s="87"/>
      <c r="B80" s="87"/>
      <c r="C80" s="87"/>
      <c r="D80" s="87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</sheetData>
  <sheetProtection password="89FC" sheet="1" objects="1" scenarios="1"/>
  <mergeCells count="23"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  <mergeCell ref="B1:C1"/>
    <mergeCell ref="D1:E1"/>
    <mergeCell ref="A2:E2"/>
    <mergeCell ref="A3:C3"/>
    <mergeCell ref="A9:C9"/>
    <mergeCell ref="A4:C4"/>
    <mergeCell ref="A6:C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0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1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3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4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8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" name="Check Box 8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zoomScaleNormal="100" workbookViewId="0">
      <selection activeCell="D8" sqref="D8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5.75" style="86" customWidth="1"/>
    <col min="5" max="5" width="16" style="131" customWidth="1"/>
    <col min="6" max="16384" width="9" style="86"/>
  </cols>
  <sheetData>
    <row r="1" spans="1:5" ht="99.95" customHeight="1">
      <c r="A1" s="24"/>
      <c r="B1" s="301" t="s">
        <v>254</v>
      </c>
      <c r="C1" s="302"/>
      <c r="D1" s="303" t="s">
        <v>294</v>
      </c>
      <c r="E1" s="304"/>
    </row>
    <row r="2" spans="1:5" ht="19.5">
      <c r="A2" s="305" t="s">
        <v>282</v>
      </c>
      <c r="B2" s="251"/>
      <c r="C2" s="251"/>
      <c r="D2" s="251"/>
      <c r="E2" s="306"/>
    </row>
    <row r="3" spans="1:5" ht="19.5">
      <c r="A3" s="349" t="s">
        <v>190</v>
      </c>
      <c r="B3" s="350"/>
      <c r="C3" s="351"/>
      <c r="D3" s="42" t="s">
        <v>180</v>
      </c>
      <c r="E3" s="42" t="s">
        <v>182</v>
      </c>
    </row>
    <row r="4" spans="1:5" ht="19.5" customHeight="1" thickBot="1">
      <c r="A4" s="349" t="s">
        <v>191</v>
      </c>
      <c r="B4" s="350"/>
      <c r="C4" s="351"/>
      <c r="D4" s="43" t="s">
        <v>181</v>
      </c>
      <c r="E4" s="43" t="s">
        <v>56</v>
      </c>
    </row>
    <row r="5" spans="1:5" ht="20.25" thickBot="1">
      <c r="A5" s="349" t="s">
        <v>183</v>
      </c>
      <c r="B5" s="350"/>
      <c r="C5" s="350"/>
      <c r="D5" s="160"/>
      <c r="E5" s="133" t="s">
        <v>184</v>
      </c>
    </row>
    <row r="6" spans="1:5" ht="19.5">
      <c r="A6" s="349" t="s">
        <v>192</v>
      </c>
      <c r="B6" s="350"/>
      <c r="C6" s="351"/>
      <c r="D6" s="45" t="s">
        <v>146</v>
      </c>
      <c r="E6" s="45" t="s">
        <v>148</v>
      </c>
    </row>
    <row r="7" spans="1:5" ht="19.5">
      <c r="A7" s="349" t="s">
        <v>193</v>
      </c>
      <c r="B7" s="350"/>
      <c r="C7" s="351"/>
      <c r="D7" s="26" t="s">
        <v>13</v>
      </c>
      <c r="E7" s="26" t="s">
        <v>56</v>
      </c>
    </row>
    <row r="8" spans="1:5" ht="19.5">
      <c r="A8" s="352" t="s">
        <v>194</v>
      </c>
      <c r="B8" s="353"/>
      <c r="C8" s="354"/>
      <c r="D8" s="26" t="s">
        <v>146</v>
      </c>
      <c r="E8" s="46" t="s">
        <v>148</v>
      </c>
    </row>
    <row r="9" spans="1:5" ht="19.5" customHeight="1">
      <c r="A9" s="340" t="s">
        <v>217</v>
      </c>
      <c r="B9" s="341"/>
      <c r="C9" s="342"/>
      <c r="D9" s="28" t="s">
        <v>187</v>
      </c>
      <c r="E9" s="47"/>
    </row>
    <row r="10" spans="1:5" ht="19.5">
      <c r="A10" s="343"/>
      <c r="B10" s="344"/>
      <c r="C10" s="345"/>
      <c r="D10" s="28" t="s">
        <v>185</v>
      </c>
      <c r="E10" s="48"/>
    </row>
    <row r="11" spans="1:5" ht="19.5">
      <c r="A11" s="346"/>
      <c r="B11" s="347"/>
      <c r="C11" s="348"/>
      <c r="D11" s="28" t="s">
        <v>186</v>
      </c>
      <c r="E11" s="49"/>
    </row>
    <row r="12" spans="1:5" ht="19.5" customHeight="1">
      <c r="A12" s="352" t="s">
        <v>195</v>
      </c>
      <c r="B12" s="353"/>
      <c r="C12" s="354"/>
      <c r="D12" s="29" t="s">
        <v>146</v>
      </c>
      <c r="E12" s="47"/>
    </row>
    <row r="13" spans="1:5" ht="21" customHeight="1">
      <c r="A13" s="355"/>
      <c r="B13" s="356"/>
      <c r="C13" s="357"/>
      <c r="D13" s="29" t="s">
        <v>188</v>
      </c>
      <c r="E13" s="48"/>
    </row>
    <row r="14" spans="1:5" ht="21" customHeight="1">
      <c r="A14" s="358"/>
      <c r="B14" s="359"/>
      <c r="C14" s="360"/>
      <c r="D14" s="29" t="s">
        <v>189</v>
      </c>
      <c r="E14" s="49"/>
    </row>
    <row r="15" spans="1:5" ht="21" customHeight="1">
      <c r="A15" s="258" t="s">
        <v>283</v>
      </c>
      <c r="B15" s="260"/>
      <c r="C15" s="260"/>
      <c r="D15" s="251"/>
      <c r="E15" s="306"/>
    </row>
    <row r="16" spans="1:5" ht="21" customHeight="1" thickBot="1">
      <c r="A16" s="349" t="s">
        <v>244</v>
      </c>
      <c r="B16" s="350"/>
      <c r="C16" s="351"/>
      <c r="D16" s="46" t="s">
        <v>13</v>
      </c>
      <c r="E16" s="26" t="s">
        <v>56</v>
      </c>
    </row>
    <row r="17" spans="1:5" ht="20.25" thickBot="1">
      <c r="A17" s="361" t="s">
        <v>245</v>
      </c>
      <c r="B17" s="350"/>
      <c r="C17" s="350"/>
      <c r="D17" s="160"/>
      <c r="E17" s="165" t="s">
        <v>196</v>
      </c>
    </row>
    <row r="18" spans="1:5" ht="20.25" thickBot="1">
      <c r="A18" s="361" t="s">
        <v>233</v>
      </c>
      <c r="B18" s="350"/>
      <c r="C18" s="350"/>
      <c r="D18" s="160"/>
      <c r="E18" s="165" t="s">
        <v>197</v>
      </c>
    </row>
    <row r="19" spans="1:5" ht="19.5">
      <c r="A19" s="349" t="s">
        <v>198</v>
      </c>
      <c r="B19" s="350"/>
      <c r="C19" s="351"/>
      <c r="D19" s="45" t="s">
        <v>13</v>
      </c>
      <c r="E19" s="46" t="s">
        <v>56</v>
      </c>
    </row>
    <row r="20" spans="1:5" ht="19.5">
      <c r="A20" s="340" t="s">
        <v>201</v>
      </c>
      <c r="B20" s="341"/>
      <c r="C20" s="342"/>
      <c r="D20" s="51" t="s">
        <v>13</v>
      </c>
      <c r="E20" s="50"/>
    </row>
    <row r="21" spans="1:5" ht="19.5">
      <c r="A21" s="343"/>
      <c r="B21" s="344"/>
      <c r="C21" s="345"/>
      <c r="D21" s="51" t="s">
        <v>199</v>
      </c>
      <c r="E21" s="52"/>
    </row>
    <row r="22" spans="1:5" ht="19.5">
      <c r="A22" s="346"/>
      <c r="B22" s="347"/>
      <c r="C22" s="348"/>
      <c r="D22" s="53" t="s">
        <v>200</v>
      </c>
      <c r="E22" s="41">
        <v>1</v>
      </c>
    </row>
    <row r="23" spans="1:5" ht="19.5" customHeight="1">
      <c r="A23" s="349" t="s">
        <v>207</v>
      </c>
      <c r="B23" s="350"/>
      <c r="C23" s="351"/>
      <c r="D23" s="44" t="str">
        <f>IF(E22=1," ",IF(E22=2,"優(＞3.5)",IF(E22=3,"可(2.5~3.5)",IF(E22=4,"劣(＜2.5)",IF(E22=5,"無數據資料")))))</f>
        <v xml:space="preserve"> </v>
      </c>
      <c r="E23" s="132" t="s">
        <v>44</v>
      </c>
    </row>
    <row r="24" spans="1:5" ht="19.5">
      <c r="A24" s="340" t="s">
        <v>206</v>
      </c>
      <c r="B24" s="341"/>
      <c r="C24" s="342"/>
      <c r="D24" s="51" t="s">
        <v>187</v>
      </c>
      <c r="E24" s="50"/>
    </row>
    <row r="25" spans="1:5" ht="19.5">
      <c r="A25" s="343"/>
      <c r="B25" s="344"/>
      <c r="C25" s="345"/>
      <c r="D25" s="51" t="s">
        <v>212</v>
      </c>
      <c r="E25" s="52"/>
    </row>
    <row r="26" spans="1:5" ht="19.5">
      <c r="A26" s="346"/>
      <c r="B26" s="347"/>
      <c r="C26" s="348"/>
      <c r="D26" s="26" t="s">
        <v>200</v>
      </c>
      <c r="E26" s="54"/>
    </row>
    <row r="27" spans="1:5" ht="16.5" customHeight="1">
      <c r="A27" s="340" t="s">
        <v>208</v>
      </c>
      <c r="B27" s="341"/>
      <c r="C27" s="342"/>
      <c r="D27" s="51" t="s">
        <v>210</v>
      </c>
      <c r="E27" s="50"/>
    </row>
    <row r="28" spans="1:5" ht="20.100000000000001" customHeight="1">
      <c r="A28" s="343"/>
      <c r="B28" s="344"/>
      <c r="C28" s="345"/>
      <c r="D28" s="51" t="s">
        <v>211</v>
      </c>
      <c r="E28" s="52"/>
    </row>
    <row r="29" spans="1:5" ht="20.100000000000001" customHeight="1">
      <c r="A29" s="346"/>
      <c r="B29" s="347"/>
      <c r="C29" s="348"/>
      <c r="D29" s="26" t="s">
        <v>200</v>
      </c>
      <c r="E29" s="54"/>
    </row>
    <row r="30" spans="1:5" ht="19.5" customHeight="1">
      <c r="A30" s="340" t="s">
        <v>209</v>
      </c>
      <c r="B30" s="341"/>
      <c r="C30" s="342"/>
      <c r="D30" s="51" t="s">
        <v>187</v>
      </c>
      <c r="E30" s="50"/>
    </row>
    <row r="31" spans="1:5" ht="19.5" customHeight="1">
      <c r="A31" s="343"/>
      <c r="B31" s="344"/>
      <c r="C31" s="345"/>
      <c r="D31" s="51" t="s">
        <v>212</v>
      </c>
      <c r="E31" s="52"/>
    </row>
    <row r="32" spans="1:5" ht="19.5" customHeight="1">
      <c r="A32" s="343"/>
      <c r="B32" s="344"/>
      <c r="C32" s="345"/>
      <c r="D32" s="46" t="s">
        <v>200</v>
      </c>
      <c r="E32" s="164"/>
    </row>
    <row r="33" spans="1:5" ht="16.5" customHeight="1">
      <c r="A33" s="331"/>
      <c r="B33" s="332"/>
      <c r="C33" s="332"/>
      <c r="D33" s="332"/>
      <c r="E33" s="333"/>
    </row>
    <row r="34" spans="1:5" ht="18.75" customHeight="1">
      <c r="A34" s="334"/>
      <c r="B34" s="335"/>
      <c r="C34" s="335"/>
      <c r="D34" s="335"/>
      <c r="E34" s="336"/>
    </row>
    <row r="35" spans="1:5">
      <c r="A35" s="337"/>
      <c r="B35" s="338"/>
      <c r="C35" s="338"/>
      <c r="D35" s="338"/>
      <c r="E35" s="339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3"/>
      <c r="B78" s="3"/>
      <c r="C78" s="3"/>
      <c r="D78" s="3"/>
      <c r="E78" s="3"/>
    </row>
    <row r="79" spans="1:5" s="131" customFormat="1">
      <c r="A79" s="3"/>
      <c r="B79" s="3"/>
      <c r="C79" s="3"/>
      <c r="D79" s="3"/>
      <c r="E79" s="3"/>
    </row>
    <row r="80" spans="1:5" s="131" customFormat="1">
      <c r="A80" s="3"/>
      <c r="B80" s="3"/>
      <c r="C80" s="3"/>
      <c r="D80" s="3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  <row r="124" spans="1:5" s="131" customFormat="1">
      <c r="A124" s="87"/>
      <c r="B124" s="87"/>
      <c r="C124" s="87"/>
      <c r="D124" s="87"/>
      <c r="E124" s="3"/>
    </row>
    <row r="125" spans="1:5" s="131" customFormat="1">
      <c r="A125" s="87"/>
      <c r="B125" s="87"/>
      <c r="C125" s="87"/>
      <c r="D125" s="87"/>
      <c r="E125" s="3"/>
    </row>
    <row r="126" spans="1:5" s="131" customFormat="1">
      <c r="A126" s="87"/>
      <c r="B126" s="87"/>
      <c r="C126" s="87"/>
      <c r="D126" s="87"/>
      <c r="E126" s="3"/>
    </row>
  </sheetData>
  <sheetProtection password="89FC" sheet="1" objects="1" scenarios="1"/>
  <mergeCells count="24"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  <mergeCell ref="A19:C19"/>
    <mergeCell ref="A23:C23"/>
    <mergeCell ref="A12:C12"/>
    <mergeCell ref="A13:C13"/>
    <mergeCell ref="A14:C14"/>
    <mergeCell ref="A15:E15"/>
    <mergeCell ref="A16:C16"/>
    <mergeCell ref="A18:C18"/>
    <mergeCell ref="A33:E35"/>
    <mergeCell ref="A20:C22"/>
    <mergeCell ref="A24:C26"/>
    <mergeCell ref="A27:C29"/>
    <mergeCell ref="A30:C3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238125</xdr:rowOff>
                  </from>
                  <to>
                    <xdr:col>3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485775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76200</xdr:rowOff>
                  </from>
                  <to>
                    <xdr:col>3</xdr:col>
                    <xdr:colOff>333375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0"/>
  <sheetViews>
    <sheetView workbookViewId="0">
      <selection activeCell="L17" sqref="L17"/>
    </sheetView>
  </sheetViews>
  <sheetFormatPr defaultColWidth="9" defaultRowHeight="16.5"/>
  <cols>
    <col min="1" max="1" width="9.5" style="166" bestFit="1" customWidth="1"/>
    <col min="2" max="2" width="13.875" style="166" bestFit="1" customWidth="1"/>
    <col min="3" max="3" width="8.5" style="166" bestFit="1" customWidth="1"/>
    <col min="4" max="4" width="13.875" style="166" bestFit="1" customWidth="1"/>
    <col min="5" max="5" width="17.25" style="166" bestFit="1" customWidth="1"/>
    <col min="6" max="6" width="15" style="166" bestFit="1" customWidth="1"/>
    <col min="7" max="7" width="11.625" style="166" bestFit="1" customWidth="1"/>
    <col min="8" max="8" width="3.5" style="166" bestFit="1" customWidth="1"/>
    <col min="9" max="11" width="9" style="166"/>
    <col min="12" max="12" width="19" style="166" bestFit="1" customWidth="1"/>
    <col min="13" max="13" width="7.5" style="166" bestFit="1" customWidth="1"/>
    <col min="14" max="15" width="7.5" style="166" customWidth="1"/>
    <col min="16" max="16" width="9.5" style="166" bestFit="1" customWidth="1"/>
    <col min="17" max="17" width="9" style="166" customWidth="1"/>
    <col min="18" max="16384" width="9" style="166"/>
  </cols>
  <sheetData>
    <row r="1" spans="1:21">
      <c r="A1" s="166" t="s">
        <v>80</v>
      </c>
      <c r="B1" s="166" t="s">
        <v>81</v>
      </c>
      <c r="C1" s="166" t="s">
        <v>82</v>
      </c>
      <c r="D1" s="166" t="s">
        <v>83</v>
      </c>
      <c r="E1" s="166" t="s">
        <v>84</v>
      </c>
      <c r="F1" s="166" t="s">
        <v>87</v>
      </c>
      <c r="G1" s="166" t="s">
        <v>88</v>
      </c>
      <c r="L1" s="166" t="s">
        <v>85</v>
      </c>
      <c r="M1" s="166" t="s">
        <v>86</v>
      </c>
      <c r="U1" s="166" t="s">
        <v>287</v>
      </c>
    </row>
    <row r="3" spans="1:21">
      <c r="A3" s="166" t="s">
        <v>45</v>
      </c>
      <c r="B3" s="166" t="s">
        <v>237</v>
      </c>
      <c r="C3" s="166" t="s">
        <v>10</v>
      </c>
      <c r="D3" s="167" t="s">
        <v>16</v>
      </c>
      <c r="E3" s="167" t="s">
        <v>19</v>
      </c>
      <c r="F3" s="166" t="s">
        <v>62</v>
      </c>
      <c r="G3" s="166" t="s">
        <v>68</v>
      </c>
      <c r="H3" s="166" t="s">
        <v>65</v>
      </c>
      <c r="I3" s="167" t="s">
        <v>97</v>
      </c>
      <c r="J3" s="167" t="s">
        <v>105</v>
      </c>
      <c r="K3" s="167" t="s">
        <v>100</v>
      </c>
      <c r="L3" s="166" t="s">
        <v>122</v>
      </c>
      <c r="M3" s="166" t="s">
        <v>118</v>
      </c>
      <c r="N3" s="166" t="s">
        <v>123</v>
      </c>
      <c r="O3" s="166" t="s">
        <v>144</v>
      </c>
      <c r="P3" s="166" t="s">
        <v>24</v>
      </c>
      <c r="Q3" s="166" t="s">
        <v>118</v>
      </c>
      <c r="R3" s="166" t="s">
        <v>144</v>
      </c>
      <c r="S3" s="166" t="s">
        <v>122</v>
      </c>
      <c r="U3" s="166" t="s">
        <v>286</v>
      </c>
    </row>
    <row r="4" spans="1:21">
      <c r="A4" s="166" t="s">
        <v>46</v>
      </c>
      <c r="B4" s="166" t="s">
        <v>0</v>
      </c>
      <c r="C4" s="166" t="s">
        <v>11</v>
      </c>
      <c r="D4" s="167" t="s">
        <v>15</v>
      </c>
      <c r="E4" s="167" t="s">
        <v>21</v>
      </c>
      <c r="F4" s="166" t="s">
        <v>63</v>
      </c>
      <c r="G4" s="166" t="s">
        <v>69</v>
      </c>
      <c r="H4" s="166" t="s">
        <v>66</v>
      </c>
      <c r="I4" s="167" t="s">
        <v>99</v>
      </c>
      <c r="J4" s="167" t="s">
        <v>106</v>
      </c>
      <c r="K4" s="167" t="s">
        <v>101</v>
      </c>
      <c r="L4" s="166" t="s">
        <v>121</v>
      </c>
      <c r="M4" s="166" t="s">
        <v>119</v>
      </c>
      <c r="N4" s="166" t="s">
        <v>124</v>
      </c>
      <c r="O4" s="166" t="s">
        <v>143</v>
      </c>
      <c r="P4" s="166" t="s">
        <v>33</v>
      </c>
      <c r="Q4" s="166" t="s">
        <v>119</v>
      </c>
      <c r="R4" s="166" t="s">
        <v>143</v>
      </c>
      <c r="S4" s="166" t="s">
        <v>121</v>
      </c>
      <c r="U4" s="166" t="s">
        <v>288</v>
      </c>
    </row>
    <row r="5" spans="1:21">
      <c r="A5" s="166" t="s">
        <v>47</v>
      </c>
      <c r="B5" s="166" t="s">
        <v>1</v>
      </c>
      <c r="C5" s="166" t="s">
        <v>12</v>
      </c>
      <c r="D5" s="167" t="s">
        <v>17</v>
      </c>
      <c r="E5" s="167" t="s">
        <v>94</v>
      </c>
      <c r="G5" s="166" t="s">
        <v>70</v>
      </c>
      <c r="I5" s="167" t="s">
        <v>98</v>
      </c>
      <c r="J5" s="167" t="s">
        <v>107</v>
      </c>
      <c r="K5" s="167" t="s">
        <v>102</v>
      </c>
      <c r="L5" s="166" t="s">
        <v>145</v>
      </c>
      <c r="M5" s="166" t="s">
        <v>129</v>
      </c>
      <c r="O5" s="166" t="s">
        <v>129</v>
      </c>
      <c r="P5" s="166" t="s">
        <v>25</v>
      </c>
      <c r="Q5" s="166" t="s">
        <v>136</v>
      </c>
      <c r="R5" s="166" t="s">
        <v>137</v>
      </c>
      <c r="S5" s="166" t="s">
        <v>137</v>
      </c>
    </row>
    <row r="6" spans="1:21">
      <c r="A6" s="166" t="s">
        <v>48</v>
      </c>
      <c r="B6" s="166" t="s">
        <v>2</v>
      </c>
      <c r="D6" s="167" t="s">
        <v>18</v>
      </c>
      <c r="E6" s="167" t="s">
        <v>93</v>
      </c>
      <c r="I6" s="167"/>
      <c r="J6" s="167" t="s">
        <v>168</v>
      </c>
      <c r="K6" s="167" t="s">
        <v>103</v>
      </c>
      <c r="P6" s="166" t="s">
        <v>26</v>
      </c>
    </row>
    <row r="7" spans="1:21">
      <c r="A7" s="166" t="s">
        <v>49</v>
      </c>
      <c r="B7" s="166" t="s">
        <v>3</v>
      </c>
      <c r="E7" s="168" t="s">
        <v>238</v>
      </c>
      <c r="I7" s="168"/>
      <c r="J7" s="168"/>
      <c r="K7" s="168"/>
      <c r="P7" s="166" t="s">
        <v>27</v>
      </c>
    </row>
    <row r="8" spans="1:21">
      <c r="A8" s="166" t="s">
        <v>50</v>
      </c>
      <c r="B8" s="166" t="s">
        <v>4</v>
      </c>
      <c r="E8" s="167" t="s">
        <v>20</v>
      </c>
      <c r="I8" s="167"/>
      <c r="J8" s="167"/>
      <c r="K8" s="167"/>
      <c r="P8" s="166" t="s">
        <v>28</v>
      </c>
    </row>
    <row r="9" spans="1:21">
      <c r="A9" s="166" t="s">
        <v>51</v>
      </c>
      <c r="B9" s="166" t="s">
        <v>5</v>
      </c>
      <c r="P9" s="166" t="s">
        <v>29</v>
      </c>
    </row>
    <row r="10" spans="1:21">
      <c r="A10" s="166" t="s">
        <v>52</v>
      </c>
      <c r="P10" s="166" t="s">
        <v>30</v>
      </c>
    </row>
    <row r="11" spans="1:21">
      <c r="A11" s="166" t="s">
        <v>53</v>
      </c>
      <c r="P11" s="166" t="s">
        <v>31</v>
      </c>
    </row>
    <row r="12" spans="1:21">
      <c r="A12" s="166" t="s">
        <v>54</v>
      </c>
      <c r="P12" s="166" t="s">
        <v>32</v>
      </c>
    </row>
    <row r="13" spans="1:21">
      <c r="P13" s="166" t="s">
        <v>125</v>
      </c>
    </row>
    <row r="16" spans="1:21">
      <c r="F16" s="166" t="s">
        <v>202</v>
      </c>
    </row>
    <row r="17" spans="1:6">
      <c r="F17" s="166" t="s">
        <v>203</v>
      </c>
    </row>
    <row r="18" spans="1:6">
      <c r="F18" s="166" t="s">
        <v>204</v>
      </c>
    </row>
    <row r="19" spans="1:6">
      <c r="F19" s="166" t="s">
        <v>205</v>
      </c>
    </row>
    <row r="20" spans="1:6">
      <c r="A20" s="169"/>
    </row>
  </sheetData>
  <sheetProtection password="89FC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2025-03-03T04:20:31Z</cp:lastPrinted>
  <dcterms:created xsi:type="dcterms:W3CDTF">2024-03-06T01:03:17Z</dcterms:created>
  <dcterms:modified xsi:type="dcterms:W3CDTF">2025-06-03T02:02:14Z</dcterms:modified>
</cp:coreProperties>
</file>